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fileSharing userName="Lauriane" algorithmName="SHA-512" hashValue="uiZH1XpE4pRgQiNv0h6A8GZQ63g3eRUYqJUPu1lW+52OSH2U/tAs09Ccz8rC759bFZdW6c78nOLP9hlaaCIthQ==" saltValue="CoZhk5LvjcD39DLAxjbMBA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2_Gouvernance et management des performances\0 - Archives\"/>
    </mc:Choice>
  </mc:AlternateContent>
  <xr:revisionPtr revIDLastSave="0" documentId="13_ncr:10001_{081D9E9C-6B9F-452A-9FBD-FC2678BEAB4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dicateurs Qualité" sheetId="1" r:id="rId1"/>
    <sheet name="TB Qualité Management" sheetId="3" r:id="rId2"/>
  </sheets>
  <definedNames>
    <definedName name="_xlnm._FilterDatabase" localSheetId="0" hidden="1">'Indicateurs Qualité'!$L$5:$M$7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1" l="1"/>
  <c r="L8" i="1"/>
  <c r="I8" i="1"/>
  <c r="H8" i="1"/>
  <c r="J8" i="1"/>
  <c r="I38" i="1"/>
  <c r="I50" i="1"/>
  <c r="H50" i="1"/>
  <c r="I49" i="1"/>
  <c r="H49" i="1"/>
  <c r="I48" i="1"/>
  <c r="H48" i="1"/>
  <c r="I45" i="1"/>
  <c r="H45" i="1"/>
  <c r="I44" i="1"/>
  <c r="H44" i="1"/>
  <c r="I43" i="1"/>
  <c r="H43" i="1"/>
  <c r="I42" i="1"/>
  <c r="H42" i="1"/>
  <c r="I40" i="1"/>
  <c r="H40" i="1"/>
  <c r="J40" i="1" s="1"/>
  <c r="I37" i="1"/>
  <c r="H37" i="1"/>
  <c r="J37" i="1" s="1"/>
  <c r="H38" i="1"/>
  <c r="J38" i="1" s="1"/>
  <c r="I36" i="1"/>
  <c r="H36" i="1"/>
  <c r="I34" i="1"/>
  <c r="H34" i="1"/>
  <c r="I33" i="1"/>
  <c r="H33" i="1"/>
  <c r="I32" i="1"/>
  <c r="H32" i="1"/>
  <c r="I23" i="1"/>
  <c r="H23" i="1"/>
  <c r="I22" i="1"/>
  <c r="H22" i="1"/>
  <c r="J22" i="1" s="1"/>
  <c r="I21" i="1"/>
  <c r="H21" i="1"/>
  <c r="I20" i="1"/>
  <c r="H20" i="1"/>
  <c r="J20" i="1" s="1"/>
  <c r="I17" i="1"/>
  <c r="I18" i="1"/>
  <c r="I19" i="1"/>
  <c r="J19" i="1" s="1"/>
  <c r="J24" i="1"/>
  <c r="J36" i="1"/>
  <c r="I16" i="1"/>
  <c r="H17" i="1"/>
  <c r="H18" i="1"/>
  <c r="H19" i="1"/>
  <c r="H16" i="1"/>
  <c r="I15" i="1"/>
  <c r="H15" i="1"/>
  <c r="I14" i="1"/>
  <c r="H14" i="1"/>
  <c r="I12" i="1"/>
  <c r="H12" i="1"/>
  <c r="I11" i="1"/>
  <c r="H11" i="1"/>
  <c r="I10" i="1"/>
  <c r="H10" i="1"/>
  <c r="I9" i="1"/>
  <c r="H9" i="1"/>
  <c r="I7" i="1"/>
  <c r="H7" i="1"/>
  <c r="I6" i="1"/>
  <c r="H6" i="1"/>
  <c r="J6" i="1" s="1"/>
  <c r="J17" i="1"/>
  <c r="J18" i="1"/>
  <c r="J39" i="1"/>
  <c r="J12" i="1" l="1"/>
  <c r="J11" i="1"/>
  <c r="J21" i="1"/>
  <c r="J42" i="1"/>
  <c r="J44" i="1"/>
  <c r="J50" i="1"/>
  <c r="J49" i="1"/>
  <c r="J48" i="1"/>
  <c r="J45" i="1"/>
  <c r="J43" i="1"/>
  <c r="J34" i="1"/>
  <c r="J33" i="1"/>
  <c r="J32" i="1"/>
  <c r="J23" i="1"/>
  <c r="J16" i="1"/>
  <c r="J15" i="1"/>
  <c r="J14" i="1"/>
  <c r="J10" i="1"/>
  <c r="J9" i="1"/>
  <c r="J7" i="1"/>
  <c r="V15" i="3"/>
  <c r="U15" i="3"/>
  <c r="T15" i="3"/>
  <c r="S15" i="3"/>
  <c r="R15" i="3"/>
  <c r="Q15" i="3"/>
  <c r="K129" i="3"/>
  <c r="T82" i="3"/>
  <c r="S82" i="3"/>
  <c r="R82" i="3"/>
  <c r="T51" i="3"/>
  <c r="S51" i="3"/>
  <c r="R51" i="3"/>
  <c r="L49" i="3"/>
  <c r="K49" i="3"/>
  <c r="J49" i="3"/>
  <c r="I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Lauriane</author>
  </authors>
  <commentList>
    <comment ref="C10" authorId="0" shapeId="0" xr:uid="{7281EC0A-2829-4F6E-BA63-BAFCFDEDB422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de comité en janvier, le temps de prise en main du processus</t>
        </r>
      </text>
    </comment>
    <comment ref="D10" authorId="0" shapeId="0" xr:uid="{E81CDC61-82DF-40BC-A60F-D082C3D8BEE8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en juillet et en octobre</t>
        </r>
      </text>
    </comment>
    <comment ref="H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Mesurer toutes les 12h à la fin de la garde d'accueil : demander à Clémence de commencer en Septembre</t>
        </r>
      </text>
    </comment>
    <comment ref="C11" authorId="0" shapeId="0" xr:uid="{CA08CEBC-259A-4BC2-BC53-D6A06F4F2AFD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Mauvais mois de janvier au plateau, devrait se rattraper sur le 2eme semestre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Mesuré chaque lundi par Khadija par suivi en temps réel des entrées et sorties en salle de consultation</t>
        </r>
      </text>
    </comment>
    <comment ref="K11" authorId="0" shapeId="0" xr:uid="{40A52BD3-C1FB-40C3-934F-E8EDDF40C42F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MO de gestion des RDV pas encore appliqué</t>
        </r>
      </text>
    </comment>
    <comment ref="S11" authorId="0" shapeId="0" xr:uid="{4A6B5A13-6664-468A-A751-860165198CED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Logiciel de gestion des sotcks en cours d'acquisition</t>
        </r>
      </text>
    </comment>
    <comment ref="V11" authorId="0" shapeId="0" xr:uid="{F9DF78EC-946B-4005-AD2A-D0BDA64F112B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Informatisation de la gestion des stockes en cours</t>
        </r>
      </text>
    </comment>
    <comment ref="I16" authorId="0" shapeId="0" xr:uid="{FAEB8A01-79F1-4757-AAC5-52FB4413F878}">
      <text>
        <r>
          <rPr>
            <b/>
            <sz val="9"/>
            <color indexed="81"/>
            <rFont val="Tahoma"/>
            <charset val="1"/>
          </rPr>
          <t>Lauriane:</t>
        </r>
        <r>
          <rPr>
            <sz val="9"/>
            <color indexed="81"/>
            <rFont val="Tahoma"/>
            <charset val="1"/>
          </rPr>
          <t xml:space="preserve">
Reprise du par ordre d'arrivée et système mix. À vérifier sur août</t>
        </r>
      </text>
    </comment>
    <comment ref="J16" authorId="0" shapeId="0" xr:uid="{82A3F101-9195-4B25-B1AB-5DAB8F730B44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Une seule journée mauvais échantillon</t>
        </r>
      </text>
    </comment>
    <comment ref="S16" authorId="0" shapeId="0" xr:uid="{639BDA72-17B2-42BB-8C0B-4DBF8548E3B3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Logiciel de gestion des sotcks en cours d'acquisition</t>
        </r>
      </text>
    </comment>
    <comment ref="V16" authorId="0" shapeId="0" xr:uid="{9E5E45BB-C73C-4D24-A106-92B63A87546C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Informatisation de la gestion des stockes en cours</t>
        </r>
      </text>
    </comment>
    <comment ref="H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Fait par appels mystères : une vingtaine par trimestre réparti sur les différents mois</t>
        </r>
      </text>
    </comment>
    <comment ref="S20" authorId="0" shapeId="0" xr:uid="{4F25EDF2-4C7C-4F50-8C0C-80626E7DAC12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Syntocinon : chaine de froid ?</t>
        </r>
      </text>
    </comment>
    <comment ref="C27" authorId="0" shapeId="0" xr:uid="{39717FA0-0476-4416-BB7E-A02EF4B1EBE6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encore fiable / donnée brute sur 2018</t>
        </r>
      </text>
    </comment>
    <comment ref="C45" authorId="0" shapeId="0" xr:uid="{C9C06D47-4EB4-4BE5-BD12-4BDC6CE6F0B4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Mauvais indicateur : beaucoup d'actions dépendent d'autres acteurs (fournisseurs, prestataires…) ou d'investissements liés à la trésorie. Nous sommes un peu trop optimistes sur les délais de réalisation.</t>
        </r>
      </text>
    </comment>
    <comment ref="F45" authorId="0" shapeId="0" xr:uid="{E8703BEE-0FAC-4C67-9E83-FA772EB9A05F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Indicateur qui augmente avec la révision des échéances pour report d'actions sur 2019</t>
        </r>
      </text>
    </comment>
    <comment ref="C48" authorId="0" shapeId="0" xr:uid="{044F6F41-AC9C-4291-AE34-6DF1794F5245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Problèmes de maintenance : les matériels doivent être remplacés tous en même temps, ce qui pose un problème de trésorerie. Obligation d'étaler les changements
- téléphones
- scopes
- souris
- indicateurs non dispos
- connexion
- sensiblisation du personnel
- référencement
- pas de formation au matériel</t>
        </r>
      </text>
    </comment>
    <comment ref="D48" authorId="0" shapeId="0" xr:uid="{F045A1FB-51D0-4B55-9FFA-F92278690549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• Fiche d’admission et sorties : 5 (fiches non remplies, télécommandes, rapports)
• Absentéisme : 4 (fêtes)
• RDV : 2 (écho PSF + mardi écho)
• Problème matériel avec les chutes de tension (régulateur, disque dur…), sur les tables d’accouchement et tables opératoires = 5
</t>
        </r>
      </text>
    </comment>
    <comment ref="Q52" authorId="0" shapeId="0" xr:uid="{40400DC9-C7A2-4CDD-A977-95A84DE8DDE5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départ négocié 
ouchangement de statut / pas de démission</t>
        </r>
      </text>
    </comment>
    <comment ref="I102" authorId="0" shapeId="0" xr:uid="{B5DA6C44-E907-497C-97A2-E2C5C65F4CDA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Les critètes ont été définis et affichés en mai. Le personnel doit être formé dessus.</t>
        </r>
      </text>
    </comment>
    <comment ref="M108" authorId="0" shapeId="0" xr:uid="{0E3F2D5C-EF0A-4226-A9A4-6C9C1FCE0EAF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Modification officielles des critères de complétion des dossiers avec suppression de la courbe de T</t>
        </r>
      </text>
    </comment>
    <comment ref="R108" authorId="0" shapeId="0" xr:uid="{998809CB-A0F4-4C90-964A-EBCD38DD8E79}">
      <text>
        <r>
          <rPr>
            <b/>
            <sz val="9"/>
            <color indexed="81"/>
            <rFont val="Tahoma"/>
            <charset val="1"/>
          </rPr>
          <t>Lauriane:</t>
        </r>
        <r>
          <rPr>
            <sz val="9"/>
            <color indexed="81"/>
            <rFont val="Tahoma"/>
            <charset val="1"/>
          </rPr>
          <t xml:space="preserve">
Scope
Aspirateur
Table du bloc
Pèse-BB
</t>
        </r>
      </text>
    </comment>
    <comment ref="R112" authorId="0" shapeId="0" xr:uid="{8C192D0C-54DF-4A99-AC76-B46B6F53E092}">
      <text>
        <r>
          <rPr>
            <b/>
            <sz val="9"/>
            <color indexed="81"/>
            <rFont val="Tahoma"/>
            <charset val="1"/>
          </rPr>
          <t>Lauriane:</t>
        </r>
        <r>
          <rPr>
            <sz val="9"/>
            <color indexed="81"/>
            <rFont val="Tahoma"/>
            <charset val="1"/>
          </rPr>
          <t xml:space="preserve">
Problème avec Nedge PS qui sous-traite une partie pour la téléphonie. Question de la viabilité de la collaboration sur l'aspect téléphonie
</t>
        </r>
      </text>
    </comment>
  </commentList>
</comments>
</file>

<file path=xl/sharedStrings.xml><?xml version="1.0" encoding="utf-8"?>
<sst xmlns="http://schemas.openxmlformats.org/spreadsheetml/2006/main" count="512" uniqueCount="179">
  <si>
    <t>Processus</t>
  </si>
  <si>
    <t>Indicateurs</t>
  </si>
  <si>
    <t>Nombre de réunions de comité de direction tenues</t>
  </si>
  <si>
    <t>Pilote</t>
  </si>
  <si>
    <t>Semestrielle</t>
  </si>
  <si>
    <t>Nombre de PVs</t>
  </si>
  <si>
    <t>Trimestrielle</t>
  </si>
  <si>
    <t xml:space="preserve">Taux d'atteinte des cibles des indicateurs </t>
  </si>
  <si>
    <t>Nombre de cibles atteintes / Nombre de cilbes total</t>
  </si>
  <si>
    <t>Responsable</t>
  </si>
  <si>
    <t>Fréquence</t>
  </si>
  <si>
    <t>Méthode de calcul</t>
  </si>
  <si>
    <t>Etat d'exécution des plans d'actions marketing et communication</t>
  </si>
  <si>
    <t>Actions réalisées / Actions prévues</t>
  </si>
  <si>
    <t>Taux d'actions en retard</t>
  </si>
  <si>
    <t>Nombre de non-conformités répétées</t>
  </si>
  <si>
    <t>Décompte du nombre de non-conformités répétées</t>
  </si>
  <si>
    <t>Délai d'attente avant réponse téléphonique</t>
  </si>
  <si>
    <t>Appel mystère - Moyenne de 20 appels</t>
  </si>
  <si>
    <t>Taux de satisfaction des demandes patients en 24h</t>
  </si>
  <si>
    <t>Mensuelle</t>
  </si>
  <si>
    <t>Nombre de demandes traitées en 24h / Nombre de demandes</t>
  </si>
  <si>
    <t>Copilote</t>
  </si>
  <si>
    <t>Temps d'attente en salle d'attente</t>
  </si>
  <si>
    <t>Délai moyen de paiement des garants</t>
  </si>
  <si>
    <t>Moyenne des délais de tous les paiements reçus</t>
  </si>
  <si>
    <t>Délai moyen entre la sortie du patient et la réception de la facture à la DAF</t>
  </si>
  <si>
    <t>Moyenne des délais</t>
  </si>
  <si>
    <t>Délai moyen ente la réception de la facture à la DAF et le dépôt au niveau de l'organisme de remboursement</t>
  </si>
  <si>
    <t>Annuelle</t>
  </si>
  <si>
    <t>Enquête de satisfaction</t>
  </si>
  <si>
    <t>Nombre de patients consultés par mois</t>
  </si>
  <si>
    <t>Comptage du nombre de consultations par spécialité, par médecin</t>
  </si>
  <si>
    <t>Taux de dossiers patients non-conformes</t>
  </si>
  <si>
    <t>Nombre de dossiers patient incomplets ou mal remplis / Nombre de dossiers patients</t>
  </si>
  <si>
    <t>Nombre de réclamations par mois</t>
  </si>
  <si>
    <t>Décompte des fiches de réclamations</t>
  </si>
  <si>
    <t>Décompte du nombre d'hospitalisations</t>
  </si>
  <si>
    <t>Nombre d'infections nosocomiales</t>
  </si>
  <si>
    <t>Décompte du nombre d'infections nosocomiales</t>
  </si>
  <si>
    <t>Satisfaction des médecins externes</t>
  </si>
  <si>
    <t>Taux de nouveau-né à score d'Apgar inférieur ou égal à 6</t>
  </si>
  <si>
    <t>Evaluation du score d'Apgar selon protocole médical</t>
  </si>
  <si>
    <t>Taux d'Apgar amélioré</t>
  </si>
  <si>
    <t>Nombre d'incidents pendant un accouchement ou une intervention chirugicale</t>
  </si>
  <si>
    <t>Décompte des fiches incidents</t>
  </si>
  <si>
    <t>Taux de conversion des prospects en patients</t>
  </si>
  <si>
    <t>Nombre de nouveaux patients/Nombre de prospects</t>
  </si>
  <si>
    <t>Taux de conversion des patientes suivies lors de leur grossesse en patientes accouchant chez NEST</t>
  </si>
  <si>
    <t>Nombre d'accouchements effectifs sur la période à la suite de suivi de grossesse/Nombre d'accouchements prévus sur la période</t>
  </si>
  <si>
    <t>Taux de conversion des enfants nés chez NEST en enfants suivis chez NEST</t>
  </si>
  <si>
    <t>Nombre d'enfants nés chez NEST/Nombre d'enfants suivis chez NEST pendant la première année</t>
  </si>
  <si>
    <t>Nombre de rupture de produits</t>
  </si>
  <si>
    <t>Décompte</t>
  </si>
  <si>
    <t>Taux d'indisponibilité de produits sensibles</t>
  </si>
  <si>
    <t>Nombre de produit sensible non disponible /Nombre de produits sensible à stocker</t>
  </si>
  <si>
    <t>Nombre de défaillances à l'utilisation (produits non conformes)</t>
  </si>
  <si>
    <t>Semestriel</t>
  </si>
  <si>
    <t>Taux de collaborateur avec un niveau de compétences supérieur à 90%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</si>
  <si>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</si>
  <si>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</si>
  <si>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</si>
  <si>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</si>
  <si>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Nombre de démissions</t>
  </si>
  <si>
    <t>Annuel</t>
  </si>
  <si>
    <t>Nombre d'interruptions des ressources informationnelles de plus d'une heure (indisponibilité, inaccessibilité…)</t>
  </si>
  <si>
    <t>Décompte du nombre d'interruptions du service informationnel</t>
  </si>
  <si>
    <t>Taux de satisfaction des utilisateurs du SI</t>
  </si>
  <si>
    <t>Enquête de satisfaction auprès des utilisateurs</t>
  </si>
  <si>
    <t>Rupture d'activité pour cause d'indisponibilité du matériel</t>
  </si>
  <si>
    <t>Décompte du nombre de ruptures d'activité</t>
  </si>
  <si>
    <t>Nombre de pannes/dégradations de matériel par catégorie (médicale, informatique, electroménager et mobilier)</t>
  </si>
  <si>
    <t>Décompte du nombre de pannes</t>
  </si>
  <si>
    <t>Délai des interventions de maintenance pour les équipements informatiques, médicaux et electroménagers</t>
  </si>
  <si>
    <t xml:space="preserve">Respect des delais de production des rapports comptables </t>
  </si>
  <si>
    <t>Nombre de rapports remis dans les délais / Nombre de rapports requis</t>
  </si>
  <si>
    <t>Nombre d'anomalies sur les comptes : compte fournisseur débiteur, compte client créditeur, écart de caisse, etc…</t>
  </si>
  <si>
    <t>Nombre de non-conformités aux instructions sur les tenues et le lavage des mains</t>
  </si>
  <si>
    <t>Décompte du nombre de fiche de non-conformité</t>
  </si>
  <si>
    <t>Nombre d'infections post-opératoires</t>
  </si>
  <si>
    <t>Décompte du nombre d'infections</t>
  </si>
  <si>
    <t>Nombre d'AES</t>
  </si>
  <si>
    <t>Décompte du nombre d'AES constatés</t>
  </si>
  <si>
    <t>Nombre d'intoxication alimentaire</t>
  </si>
  <si>
    <t>Décompte du nombre d'intoxication alimentaire</t>
  </si>
  <si>
    <t>Nombre d'incidents sur la gestion des déchets</t>
  </si>
  <si>
    <t>Décompte du nombre d'incidents constatés</t>
  </si>
  <si>
    <t>Niveau de respect des délais des actions d'amélioration suite aux audits et aux fiches d'incident</t>
  </si>
  <si>
    <t>Nombre de nouveaux patients</t>
  </si>
  <si>
    <t>PM01 - Gouvernance et management des performances</t>
  </si>
  <si>
    <t>PM02 - Marketing et communication</t>
  </si>
  <si>
    <t>PM03 - Organisation du SMQ et amélioration continue</t>
  </si>
  <si>
    <t>PO01 - Accueil et orientation</t>
  </si>
  <si>
    <t>Processus Management</t>
  </si>
  <si>
    <t>Processus Cœur de métier</t>
  </si>
  <si>
    <t>PO02 - Encaissement, facturation, recouvrement</t>
  </si>
  <si>
    <t>PO03 - Consultations</t>
  </si>
  <si>
    <t>PO04 - Hospitalisation</t>
  </si>
  <si>
    <t>PO05 - Actes</t>
  </si>
  <si>
    <t>PO06 - Suivi et conseil</t>
  </si>
  <si>
    <t>Processus Supports</t>
  </si>
  <si>
    <t>PS01  - Gestion des stocks, approvisionnement et achats</t>
  </si>
  <si>
    <t>PS02 - Gestion des ressources humaines</t>
  </si>
  <si>
    <t>PS03 - Gestion du Système d'Informations</t>
  </si>
  <si>
    <t>Nombre d'interruptions des ressources informationnelles de plus d'une heure</t>
  </si>
  <si>
    <t>PS04 - Gestion des ressources matérielles</t>
  </si>
  <si>
    <t>PS05 - Gestion administrative et financière</t>
  </si>
  <si>
    <t>Nombre d'anomalies sur les comptes</t>
  </si>
  <si>
    <t>PS06 - Maîtrise de l'environnement de soins</t>
  </si>
  <si>
    <t>Nombre d'intoxications alimentaires</t>
  </si>
  <si>
    <t>Nombre de réclamations</t>
  </si>
  <si>
    <t>Nombre d'écarts entre le stock théorique et le stock  réel</t>
  </si>
  <si>
    <t>Ruptures d'activité pour cause d'indisponibilité du matériel</t>
  </si>
  <si>
    <t>Pannes/dégradations de matériel médical</t>
  </si>
  <si>
    <t>Pannes/dégradations de matériel informatique</t>
  </si>
  <si>
    <t>Pannes/dégradations de matériel électroménager, mobilier et immobilier</t>
  </si>
  <si>
    <t>Nombre de patients consultés - Clinique</t>
  </si>
  <si>
    <t>Nombre de patients consultés - Plateau</t>
  </si>
  <si>
    <t>1er semestre 2018</t>
  </si>
  <si>
    <t>2e semestre 2018</t>
  </si>
  <si>
    <t>1er trimestre 2018</t>
  </si>
  <si>
    <t>2e trimestre 2018</t>
  </si>
  <si>
    <t>3e trimestre 2018</t>
  </si>
  <si>
    <t>4e trimestre 2018</t>
  </si>
  <si>
    <t>PM01</t>
  </si>
  <si>
    <t>PM02</t>
  </si>
  <si>
    <t>PM03</t>
  </si>
  <si>
    <t>PO01</t>
  </si>
  <si>
    <t>PO02</t>
  </si>
  <si>
    <t>PO03</t>
  </si>
  <si>
    <t>Nombre de patients hospitalisés par mois</t>
  </si>
  <si>
    <t>PO04</t>
  </si>
  <si>
    <t>PO05</t>
  </si>
  <si>
    <t>PO06</t>
  </si>
  <si>
    <t>PS01</t>
  </si>
  <si>
    <t>Nombre et valeur des écarts entre le stock théorique et le stock réel</t>
  </si>
  <si>
    <t>PS02</t>
  </si>
  <si>
    <t>PS03</t>
  </si>
  <si>
    <r>
      <t>Mesure moyenne</t>
    </r>
    <r>
      <rPr>
        <sz val="11"/>
        <color theme="7" tint="-0.499984740745262"/>
        <rFont val="Myriad Web Pro Condensed"/>
        <family val="2"/>
      </rPr>
      <t xml:space="preserve"> des délais des interventions de maintenance</t>
    </r>
  </si>
  <si>
    <t>PS04</t>
  </si>
  <si>
    <t>PS05</t>
  </si>
  <si>
    <t>PS06</t>
  </si>
  <si>
    <t>Moyenne des différences entre l'heure du rendez-vous et l'heure d'entrée effective en consultation (une journée par semaine)</t>
  </si>
  <si>
    <t>Acquisition de nouveaux patients</t>
  </si>
  <si>
    <t>Taux de dossiers patient non conformes</t>
  </si>
  <si>
    <t>Nombre de patients hospitalisés</t>
  </si>
  <si>
    <t>Nombre de non-conformité aux instructions tenue et lavage des mains</t>
  </si>
  <si>
    <t>Non calculé</t>
  </si>
  <si>
    <t>Taux d'atteinte des objectifs de croissance</t>
  </si>
  <si>
    <t>Pas assez de données pour indicateur pertinent</t>
  </si>
  <si>
    <t>Attente CRM</t>
  </si>
  <si>
    <t>Lauriane Le Flour</t>
  </si>
  <si>
    <t>Khadidiatou Nakoulima</t>
  </si>
  <si>
    <t>Taux de réclamations ou rejets des garants sur la facturation</t>
  </si>
  <si>
    <t>Cible</t>
  </si>
  <si>
    <t>20 sec</t>
  </si>
  <si>
    <t>40 min</t>
  </si>
  <si>
    <t>70 jours</t>
  </si>
  <si>
    <t>7 jours</t>
  </si>
  <si>
    <t>3 jours</t>
  </si>
  <si>
    <t>Nombre de réclamations ou rejets des garants / Nombre de factures</t>
  </si>
  <si>
    <t>Pourcentage de collaborateurs évalués</t>
  </si>
  <si>
    <t>+25%</t>
  </si>
  <si>
    <t>Non quantifé</t>
  </si>
  <si>
    <t>Non quantifié</t>
  </si>
  <si>
    <t>Taux d'atteinte des objectifs de croissance - Plateau</t>
  </si>
  <si>
    <t>Taux d'atteinte des objectifs de croissance - Clinique</t>
  </si>
  <si>
    <t>Attente du rapport semestriel</t>
  </si>
  <si>
    <t>Pas d'indicateur</t>
  </si>
  <si>
    <t>Moyenne des niveaux d'atteinte des objectifs de croissance (CA)</t>
  </si>
  <si>
    <t>Moyenne 2018</t>
  </si>
  <si>
    <t>En cours</t>
  </si>
  <si>
    <t>NON</t>
  </si>
  <si>
    <t>OUI</t>
  </si>
  <si>
    <t>Moyenne S1 2018</t>
  </si>
  <si>
    <t>Moyenne S2 2018</t>
  </si>
  <si>
    <t>Rapport médical annuel</t>
  </si>
  <si>
    <t>Atteint S1</t>
  </si>
  <si>
    <t>Atteint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</si>
</sst>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\-yy;@"/>
    <numFmt numFmtId="165" formatCode="[h]:mm:ss;@"/>
    <numFmt numFmtId="166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7" tint="-0.499984740745262"/>
      <name val="Myriad Web Pro Condensed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6" borderId="0" applyNumberFormat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7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5" fontId="7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9" fontId="6" fillId="5" borderId="0" xfId="1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0" xfId="1" applyNumberFormat="1" applyFont="1" applyFill="1" applyAlignment="1">
      <alignment horizontal="center" vertical="center"/>
    </xf>
    <xf numFmtId="0" fontId="5" fillId="2" borderId="6" xfId="0" applyFont="1" applyFill="1" applyBorder="1"/>
    <xf numFmtId="45" fontId="11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/>
    <xf numFmtId="20" fontId="11" fillId="2" borderId="0" xfId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9" fontId="5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6" xfId="1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45" fontId="3" fillId="2" borderId="0" xfId="1" applyNumberFormat="1" applyFont="1" applyFill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14" fontId="0" fillId="2" borderId="0" xfId="0" applyNumberFormat="1" applyFill="1"/>
    <xf numFmtId="165" fontId="3" fillId="2" borderId="0" xfId="1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/>
    </xf>
    <xf numFmtId="0" fontId="18" fillId="6" borderId="0" xfId="2" applyFont="1" applyAlignment="1">
      <alignment horizontal="center" vertical="center"/>
    </xf>
    <xf numFmtId="0" fontId="3" fillId="7" borderId="0" xfId="1" applyNumberFormat="1" applyFont="1" applyFill="1" applyAlignment="1">
      <alignment horizontal="center" vertical="center"/>
    </xf>
    <xf numFmtId="9" fontId="3" fillId="2" borderId="6" xfId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9" fontId="3" fillId="7" borderId="0" xfId="1" applyFont="1" applyFill="1" applyAlignment="1">
      <alignment horizontal="center" vertical="center" wrapText="1"/>
    </xf>
    <xf numFmtId="9" fontId="2" fillId="7" borderId="0" xfId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3" fillId="2" borderId="14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9" fontId="16" fillId="2" borderId="14" xfId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2" fillId="5" borderId="0" xfId="1" applyNumberFormat="1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9" fontId="0" fillId="2" borderId="0" xfId="1" applyFont="1" applyFill="1" applyAlignment="1">
      <alignment horizontal="left" vertical="center"/>
    </xf>
  </cellXfs>
  <cellStyles count="3">
    <cellStyle name="Normal" xfId="0" builtinId="0"/>
    <cellStyle name="Pourcentage" xfId="1" builtinId="5"/>
    <cellStyle name="Satisfaisant" xfId="2" builtinId="26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Management'!$B$11</c:f>
              <c:strCache>
                <c:ptCount val="1"/>
                <c:pt idx="0">
                  <c:v>Taux d'atteinte des objectifs de croissance - Plateau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Management'!$C$9:$F$9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Management'!$C$11:$F$11</c:f>
              <c:numCache>
                <c:formatCode>0%</c:formatCode>
                <c:ptCount val="4"/>
                <c:pt idx="0">
                  <c:v>1.08</c:v>
                </c:pt>
                <c:pt idx="1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55E-8B82-A49BEA95F83E}"/>
            </c:ext>
          </c:extLst>
        </c:ser>
        <c:ser>
          <c:idx val="2"/>
          <c:order val="1"/>
          <c:tx>
            <c:strRef>
              <c:f>'TB Qualité Management'!$B$12</c:f>
              <c:strCache>
                <c:ptCount val="1"/>
                <c:pt idx="0">
                  <c:v>Taux d'atteinte des objectifs de croissance - 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Management'!$C$12:$D$12</c:f>
              <c:numCache>
                <c:formatCode>0%</c:formatCode>
                <c:ptCount val="2"/>
                <c:pt idx="0">
                  <c:v>1.06</c:v>
                </c:pt>
                <c:pt idx="1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D-4511-AAEA-C0A9AE623B3B}"/>
            </c:ext>
          </c:extLst>
        </c:ser>
        <c:ser>
          <c:idx val="1"/>
          <c:order val="2"/>
          <c:tx>
            <c:strRef>
              <c:f>'TB Qualité Management'!$B$13</c:f>
              <c:strCache>
                <c:ptCount val="1"/>
                <c:pt idx="0">
                  <c:v>Taux d'atteinte des cibles des indicateurs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Management'!$C$9:$F$9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Management'!$C$13:$F$13</c:f>
              <c:numCache>
                <c:formatCode>0%</c:formatCode>
                <c:ptCount val="4"/>
                <c:pt idx="0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55E-8B82-A49BEA95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Management'!$H$101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Management'!$I$100:$N$100,'TB Qualité Management'!$I$106:$N$106)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Management'!$I$101:$N$101,'TB Qualité Management'!$I$107:$N$107)</c:f>
              <c:numCache>
                <c:formatCode>General</c:formatCode>
                <c:ptCount val="12"/>
                <c:pt idx="0">
                  <c:v>57</c:v>
                </c:pt>
                <c:pt idx="1">
                  <c:v>50</c:v>
                </c:pt>
                <c:pt idx="2">
                  <c:v>52</c:v>
                </c:pt>
                <c:pt idx="3">
                  <c:v>47</c:v>
                </c:pt>
                <c:pt idx="4">
                  <c:v>55</c:v>
                </c:pt>
                <c:pt idx="5">
                  <c:v>56</c:v>
                </c:pt>
                <c:pt idx="6">
                  <c:v>63</c:v>
                </c:pt>
                <c:pt idx="7">
                  <c:v>74</c:v>
                </c:pt>
                <c:pt idx="8">
                  <c:v>93</c:v>
                </c:pt>
                <c:pt idx="9">
                  <c:v>83</c:v>
                </c:pt>
                <c:pt idx="10">
                  <c:v>57</c:v>
                </c:pt>
                <c:pt idx="1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F7-807C-8E0E79E2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06495"/>
        <c:axId val="1129734527"/>
      </c:lineChart>
      <c:lineChart>
        <c:grouping val="standard"/>
        <c:varyColors val="0"/>
        <c:ser>
          <c:idx val="1"/>
          <c:order val="1"/>
          <c:tx>
            <c:strRef>
              <c:f>'TB Qualité Management'!$H$102</c:f>
              <c:strCache>
                <c:ptCount val="1"/>
                <c:pt idx="0">
                  <c:v>Taux de dossiers patient non conformes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Management'!$I$100:$N$100,'TB Qualité Management'!$I$106:$N$106)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Management'!$I$102:$N$102,'TB Qualité Management'!$I$108:$N$108)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0.96</c:v>
                </c:pt>
                <c:pt idx="4">
                  <c:v>0.89</c:v>
                </c:pt>
                <c:pt idx="5">
                  <c:v>0.8</c:v>
                </c:pt>
                <c:pt idx="6">
                  <c:v>0.49</c:v>
                </c:pt>
                <c:pt idx="7">
                  <c:v>0.54</c:v>
                </c:pt>
                <c:pt idx="8">
                  <c:v>0.09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1-4219-A254-4E8E0728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00575"/>
        <c:axId val="31270700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valAx>
        <c:axId val="312707007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8600575"/>
        <c:crosses val="max"/>
        <c:crossBetween val="between"/>
      </c:valAx>
      <c:dateAx>
        <c:axId val="308600575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31270700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Management'!$H$103</c:f>
              <c:strCache>
                <c:ptCount val="1"/>
                <c:pt idx="0">
                  <c:v>Nombre de réclamations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Management'!$I$100:$N$100,'TB Qualité Management'!$I$106:$N$106)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Management'!$I$103:$N$103,'TB Qualité Management'!$I$109:$N$109)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499-ABB9-A711B9AD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606495"/>
        <c:axId val="112973452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Management'!$P$10</c:f>
              <c:strCache>
                <c:ptCount val="1"/>
                <c:pt idx="0">
                  <c:v>Taux d'indisponibilité de produits sensibles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Management'!$Q$9:$V$9,'TB Qualité Management'!$Q$14:$V$14)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Management'!$Q$10:$V$10,'TB Qualité Management'!$Q$15:$V$15)</c:f>
              <c:numCache>
                <c:formatCode>0%</c:formatCode>
                <c:ptCount val="12"/>
                <c:pt idx="0">
                  <c:v>0.02</c:v>
                </c:pt>
                <c:pt idx="1">
                  <c:v>0.05</c:v>
                </c:pt>
                <c:pt idx="2">
                  <c:v>0.02</c:v>
                </c:pt>
                <c:pt idx="3">
                  <c:v>0.02</c:v>
                </c:pt>
                <c:pt idx="4">
                  <c:v>0.05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4.5454545454545456E-2</c:v>
                </c:pt>
                <c:pt idx="9">
                  <c:v>2.2727272727272728E-2</c:v>
                </c:pt>
                <c:pt idx="10">
                  <c:v>2.2727272727272728E-2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967-A489-32DA805D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Management'!$P$16</c:f>
              <c:strCache>
                <c:ptCount val="1"/>
                <c:pt idx="0">
                  <c:v>Nombre d'écarts entre le stock théorique et le stock  réel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Management'!$Q$9:$V$9,'TB Qualité Management'!$Q$14:$V$14)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Management'!$Q$11:$V$11,'TB Qualité Management'!$Q$16:$V$16)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BE5-A55A-11493602B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dateAx>
        <c:axId val="805574399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Offset val="100"/>
        <c:baseTimeUnit val="months"/>
      </c:date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Management'!$P$19</c:f>
              <c:strCache>
                <c:ptCount val="1"/>
                <c:pt idx="0">
                  <c:v>Nombre de rupture de produits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Management'!$Q$18:$T$18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Management'!$Q$19:$T$19</c:f>
              <c:numCache>
                <c:formatCode>General</c:formatCode>
                <c:ptCount val="4"/>
                <c:pt idx="0">
                  <c:v>15</c:v>
                </c:pt>
                <c:pt idx="1">
                  <c:v>6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7-4467-B0C9-57DDD9EE08DE}"/>
            </c:ext>
          </c:extLst>
        </c:ser>
        <c:ser>
          <c:idx val="1"/>
          <c:order val="1"/>
          <c:tx>
            <c:strRef>
              <c:f>'TB Qualité Management'!$P$20</c:f>
              <c:strCache>
                <c:ptCount val="1"/>
                <c:pt idx="0">
                  <c:v>Nombre de défaillances à l'utilisation (produits non conformes)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Management'!$Q$18:$T$18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Management'!$Q$20:$T$20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A-4359-A9E2-9109FC23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74399"/>
        <c:axId val="735908447"/>
      </c:bar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Management'!$P$47</c:f>
              <c:strCache>
                <c:ptCount val="1"/>
                <c:pt idx="0">
                  <c:v>Pourcentage de collaborateurs évalués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Management'!$Q$46:$R$46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Management'!$Q$47:$R$47</c:f>
              <c:numCache>
                <c:formatCode>0%</c:formatCode>
                <c:ptCount val="2"/>
                <c:pt idx="0">
                  <c:v>0.56000000000000005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A-4764-A8E8-144EBE805C06}"/>
            </c:ext>
          </c:extLst>
        </c:ser>
        <c:ser>
          <c:idx val="1"/>
          <c:order val="1"/>
          <c:tx>
            <c:strRef>
              <c:f>'TB Qualité Management'!$P$48</c:f>
              <c:strCache>
                <c:ptCount val="1"/>
                <c:pt idx="0">
                  <c:v>Taux de réalisation du plan de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Management'!$Q$46:$R$46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Management'!$Q$48:$R$48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A-4764-A8E8-144EBE805C06}"/>
            </c:ext>
          </c:extLst>
        </c:ser>
        <c:ser>
          <c:idx val="2"/>
          <c:order val="2"/>
          <c:tx>
            <c:strRef>
              <c:f>'TB Qualité Management'!$P$49</c:f>
              <c:strCache>
                <c:ptCount val="1"/>
                <c:pt idx="0">
                  <c:v>Efficacité des actions de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Management'!$Q$46:$R$46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Management'!$Q$49:$R$49</c:f>
              <c:numCache>
                <c:formatCode>0%</c:formatCode>
                <c:ptCount val="2"/>
                <c:pt idx="0">
                  <c:v>0.85</c:v>
                </c:pt>
                <c:pt idx="1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A-4764-A8E8-144EBE80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Management'!$P$78</c:f>
              <c:strCache>
                <c:ptCount val="1"/>
                <c:pt idx="0">
                  <c:v>Nombre d'interruptions des ressources informationnelles de plus d'une heure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Management'!$Q$77:$R$77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Management'!$Q$78:$R$78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6-4F75-B83E-F5E4DA9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Management'!$P$108</c:f>
              <c:strCache>
                <c:ptCount val="1"/>
                <c:pt idx="0">
                  <c:v>Pannes/dégradations de matériel médical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Management'!$Q$108:$T$108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6-49A5-B703-0C4091A602CD}"/>
            </c:ext>
          </c:extLst>
        </c:ser>
        <c:ser>
          <c:idx val="1"/>
          <c:order val="1"/>
          <c:tx>
            <c:strRef>
              <c:f>'TB Qualité Management'!$P$109</c:f>
              <c:strCache>
                <c:ptCount val="1"/>
                <c:pt idx="0">
                  <c:v>Pannes/dégradations de matériel informatique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Management'!$Q$109:$T$109</c:f>
              <c:numCache>
                <c:formatCode>General</c:formatCode>
                <c:ptCount val="4"/>
                <c:pt idx="0">
                  <c:v>11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6-49A5-B703-0C4091A602CD}"/>
            </c:ext>
          </c:extLst>
        </c:ser>
        <c:ser>
          <c:idx val="2"/>
          <c:order val="2"/>
          <c:tx>
            <c:strRef>
              <c:f>'TB Qualité Management'!$P$110</c:f>
              <c:strCache>
                <c:ptCount val="1"/>
                <c:pt idx="0">
                  <c:v>Pannes/dégradations de matériel électroménager, mobilier et immobilier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Management'!$Q$110:$T$110</c:f>
              <c:numCache>
                <c:formatCode>General</c:formatCode>
                <c:ptCount val="4"/>
                <c:pt idx="0">
                  <c:v>13</c:v>
                </c:pt>
                <c:pt idx="1">
                  <c:v>8</c:v>
                </c:pt>
                <c:pt idx="2">
                  <c:v>10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6-49A5-B703-0C4091A6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798671"/>
        <c:axId val="1140335551"/>
      </c:barChart>
      <c:catAx>
        <c:axId val="12667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0335551"/>
        <c:crosses val="autoZero"/>
        <c:auto val="1"/>
        <c:lblAlgn val="ctr"/>
        <c:lblOffset val="100"/>
        <c:noMultiLvlLbl val="0"/>
      </c:catAx>
      <c:valAx>
        <c:axId val="11403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67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557852679939462E-2"/>
          <c:y val="2.7551653927560253E-2"/>
          <c:w val="0.89076227837043853"/>
          <c:h val="0.75592114034264246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Management'!$P$107</c:f>
              <c:strCache>
                <c:ptCount val="1"/>
                <c:pt idx="0">
                  <c:v>Ruptures d'activité pour cause d'indisponibilité du matériel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Management'!$Q$107:$T$107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1-4452-8112-CBE26C8D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495679"/>
        <c:axId val="1145856319"/>
      </c:lineChart>
      <c:lineChart>
        <c:grouping val="standard"/>
        <c:varyColors val="0"/>
        <c:ser>
          <c:idx val="1"/>
          <c:order val="1"/>
          <c:tx>
            <c:strRef>
              <c:f>'TB Qualité Management'!$P$112</c:f>
              <c:strCache>
                <c:ptCount val="1"/>
                <c:pt idx="0">
                  <c:v>Délai des interventions de maintenance pour les équipements informatiques, médicaux et electroménagers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Management'!$Q$112:$T$112</c:f>
              <c:numCache>
                <c:formatCode>General</c:formatCode>
                <c:ptCount val="4"/>
                <c:pt idx="0">
                  <c:v>1</c:v>
                </c:pt>
                <c:pt idx="1">
                  <c:v>12.6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1-4452-8112-CBE26C8D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965199"/>
        <c:axId val="1363898479"/>
      </c:lineChart>
      <c:catAx>
        <c:axId val="107249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5856319"/>
        <c:crosses val="autoZero"/>
        <c:auto val="1"/>
        <c:lblAlgn val="ctr"/>
        <c:lblOffset val="100"/>
        <c:noMultiLvlLbl val="0"/>
      </c:catAx>
      <c:valAx>
        <c:axId val="114585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2495679"/>
        <c:crosses val="autoZero"/>
        <c:crossBetween val="between"/>
      </c:valAx>
      <c:valAx>
        <c:axId val="13638984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199"/>
        <c:crosses val="max"/>
        <c:crossBetween val="between"/>
      </c:valAx>
      <c:catAx>
        <c:axId val="1264965199"/>
        <c:scaling>
          <c:orientation val="minMax"/>
        </c:scaling>
        <c:delete val="1"/>
        <c:axPos val="b"/>
        <c:majorTickMark val="out"/>
        <c:minorTickMark val="none"/>
        <c:tickLblPos val="nextTo"/>
        <c:crossAx val="1363898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3848493945192"/>
          <c:y val="0.84940427683712549"/>
          <c:w val="0.79852303012109616"/>
          <c:h val="0.13556754829329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Management'!$P$134</c:f>
              <c:strCache>
                <c:ptCount val="1"/>
                <c:pt idx="0">
                  <c:v>Respect des delais de production des rapports comptables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Management'!$Q$133:$T$133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Management'!$Q$134:$T$134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E-4D82-88D4-ABEBAE19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965615"/>
        <c:axId val="1150118399"/>
      </c:barChart>
      <c:catAx>
        <c:axId val="126496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118399"/>
        <c:crosses val="autoZero"/>
        <c:auto val="1"/>
        <c:lblAlgn val="ctr"/>
        <c:lblOffset val="100"/>
        <c:noMultiLvlLbl val="0"/>
      </c:catAx>
      <c:valAx>
        <c:axId val="11501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Management'!$B$48</c:f>
              <c:strCache>
                <c:ptCount val="1"/>
                <c:pt idx="0">
                  <c:v>Nombre de non-conformités répétées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Management'!$C$9:$F$9</c15:sqref>
                  </c15:fullRef>
                </c:ext>
              </c:extLst>
              <c:f>'TB Qualité Management'!$C$9:$D$9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Management'!$C$48:$F$48</c15:sqref>
                  </c15:fullRef>
                </c:ext>
              </c:extLst>
              <c:f>'TB Qualité Management'!$C$48:$D$48</c:f>
              <c:numCache>
                <c:formatCode>General</c:formatCode>
                <c:ptCount val="2"/>
                <c:pt idx="0">
                  <c:v>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E-48DD-AF66-F861EC0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Management'!$P$159</c:f>
              <c:strCache>
                <c:ptCount val="1"/>
                <c:pt idx="0">
                  <c:v>Nombre d'infections post-opératoires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Management'!$Q$159:$T$159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6-4F01-B840-F3ACF9B61B49}"/>
            </c:ext>
          </c:extLst>
        </c:ser>
        <c:ser>
          <c:idx val="1"/>
          <c:order val="1"/>
          <c:tx>
            <c:strRef>
              <c:f>'TB Qualité Management'!$P$160</c:f>
              <c:strCache>
                <c:ptCount val="1"/>
                <c:pt idx="0">
                  <c:v>Nombre d'AES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Management'!$Q$160:$T$160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6-4F01-B840-F3ACF9B61B49}"/>
            </c:ext>
          </c:extLst>
        </c:ser>
        <c:ser>
          <c:idx val="2"/>
          <c:order val="2"/>
          <c:tx>
            <c:strRef>
              <c:f>'TB Qualité Management'!$P$161</c:f>
              <c:strCache>
                <c:ptCount val="1"/>
                <c:pt idx="0">
                  <c:v>Nombre d'intoxications alimentaires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Management'!$Q$161:$T$161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6-4F01-B840-F3ACF9B61B49}"/>
            </c:ext>
          </c:extLst>
        </c:ser>
        <c:ser>
          <c:idx val="3"/>
          <c:order val="3"/>
          <c:tx>
            <c:strRef>
              <c:f>'TB Qualité Management'!$P$162</c:f>
              <c:strCache>
                <c:ptCount val="1"/>
                <c:pt idx="0">
                  <c:v>Nombre d'incidents sur la gestion des déchets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Management'!$Q$162:$T$162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6-4F01-B840-F3ACF9B61B49}"/>
            </c:ext>
          </c:extLst>
        </c:ser>
        <c:ser>
          <c:idx val="4"/>
          <c:order val="4"/>
          <c:tx>
            <c:strRef>
              <c:f>'TB Qualité Management'!$P$163</c:f>
              <c:strCache>
                <c:ptCount val="1"/>
                <c:pt idx="0">
                  <c:v>Nombre de non-conformité aux instructions tenue et lavage des mains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Management'!$Q$163:$T$163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B-4C64-853F-086E812B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0784863"/>
        <c:axId val="1471470303"/>
      </c:barChart>
      <c:catAx>
        <c:axId val="141078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470303"/>
        <c:crosses val="autoZero"/>
        <c:auto val="1"/>
        <c:lblAlgn val="ctr"/>
        <c:lblOffset val="100"/>
        <c:noMultiLvlLbl val="0"/>
      </c:catAx>
      <c:valAx>
        <c:axId val="147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078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48640292823897E-2"/>
          <c:y val="0.86717746905859561"/>
          <c:w val="0.92220834351233194"/>
          <c:h val="0.1166000487526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Management'!$H$126</c:f>
              <c:strCache>
                <c:ptCount val="1"/>
                <c:pt idx="0">
                  <c:v>Taux de nouveau-né à score d'Apgar inférieur ou égal à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Management'!$I$125:$L$125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Management'!$I$126:$L$126</c:f>
              <c:numCache>
                <c:formatCode>0%</c:formatCode>
                <c:ptCount val="4"/>
                <c:pt idx="0">
                  <c:v>0.17</c:v>
                </c:pt>
                <c:pt idx="1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443-9F58-57A6124C338D}"/>
            </c:ext>
          </c:extLst>
        </c:ser>
        <c:ser>
          <c:idx val="1"/>
          <c:order val="1"/>
          <c:tx>
            <c:strRef>
              <c:f>'TB Qualité Management'!$H$127</c:f>
              <c:strCache>
                <c:ptCount val="1"/>
                <c:pt idx="0">
                  <c:v>Taux d'Apgar amélioré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Management'!$I$125:$L$125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Management'!$I$127:$L$127</c:f>
              <c:numCache>
                <c:formatCode>0%</c:formatCode>
                <c:ptCount val="4"/>
                <c:pt idx="0">
                  <c:v>0.98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7-4443-9F58-57A6124C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Management'!$H$130</c:f>
              <c:strCache>
                <c:ptCount val="1"/>
                <c:pt idx="0">
                  <c:v>Nombre d'incidents pendant un accouchement ou une intervention chirugicale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Management'!$I$129:$L$129</c:f>
              <c:strCache>
                <c:ptCount val="3"/>
                <c:pt idx="0">
                  <c:v>1er semestre 2018</c:v>
                </c:pt>
                <c:pt idx="1">
                  <c:v>2e semestre 2018</c:v>
                </c:pt>
                <c:pt idx="2">
                  <c:v>#REF!</c:v>
                </c:pt>
              </c:strCache>
            </c:strRef>
          </c:cat>
          <c:val>
            <c:numRef>
              <c:f>'TB Qualité Management'!$I$130:$L$130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F-480F-AE53-A78B12D2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8419625987324335"/>
          <c:h val="0.7501797758609880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Management'!$H$151</c:f>
              <c:strCache>
                <c:ptCount val="1"/>
                <c:pt idx="0">
                  <c:v>Taux de conversion des patientes suivies lors de leur grossesse en patientes accouchant chez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Management'!$I$150:$N$150,'TB Qualité Management'!$I$153:$N$153)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Management'!$I$151:$N$151,'TB Qualité Management'!$I$154:$N$154)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7-4AD4-8BCA-F9CAC2600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9412182188897937"/>
          <c:h val="0.7194449094327528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Management'!$H$157</c:f>
              <c:strCache>
                <c:ptCount val="1"/>
                <c:pt idx="0">
                  <c:v>Taux de conversion des prospects en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Management'!$I$156:$L$156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Management'!$I$157:$L$157</c:f>
              <c:numCache>
                <c:formatCode>0%</c:formatCode>
                <c:ptCount val="4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47E-A715-733F9F5269D4}"/>
            </c:ext>
          </c:extLst>
        </c:ser>
        <c:ser>
          <c:idx val="2"/>
          <c:order val="1"/>
          <c:tx>
            <c:strRef>
              <c:f>'TB Qualité Management'!$H$158</c:f>
              <c:strCache>
                <c:ptCount val="1"/>
                <c:pt idx="0">
                  <c:v>Taux de conversion des enfants nés chez NEST en enfants suivis chez NEST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Management'!$I$156:$L$156</c:f>
              <c:strCache>
                <c:ptCount val="2"/>
                <c:pt idx="0">
                  <c:v>1er semestre 2018</c:v>
                </c:pt>
                <c:pt idx="1">
                  <c:v>2e semestre 2018</c:v>
                </c:pt>
              </c:strCache>
            </c:strRef>
          </c:cat>
          <c:val>
            <c:numRef>
              <c:f>'TB Qualité Management'!$I$158:$L$158</c:f>
              <c:numCache>
                <c:formatCode>0%</c:formatCode>
                <c:ptCount val="4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C3-447E-A715-733F9F52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92885830643698"/>
          <c:y val="0.80514925784463631"/>
          <c:w val="0.64690597644188208"/>
          <c:h val="0.1948507421553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Management'!$B$27</c:f>
              <c:strCache>
                <c:ptCount val="1"/>
                <c:pt idx="0">
                  <c:v>Acquisition de nouveaux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Management'!$C$26:$F$26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Management'!$C$27:$F$27</c:f>
              <c:numCache>
                <c:formatCode>0</c:formatCode>
                <c:ptCount val="4"/>
                <c:pt idx="0">
                  <c:v>1437</c:v>
                </c:pt>
                <c:pt idx="1">
                  <c:v>1090</c:v>
                </c:pt>
                <c:pt idx="2">
                  <c:v>1090</c:v>
                </c:pt>
                <c:pt idx="3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F6C-AB6E-B6E91BD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Management'!$B$28</c:f>
              <c:strCache>
                <c:ptCount val="1"/>
                <c:pt idx="0">
                  <c:v>Etat d'exécution des plans d'actions marketing et communication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Management'!$C$26:$F$26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Management'!$C$28:$F$28</c:f>
              <c:numCache>
                <c:formatCode>0%</c:formatCode>
                <c:ptCount val="4"/>
                <c:pt idx="0">
                  <c:v>0.81</c:v>
                </c:pt>
                <c:pt idx="1">
                  <c:v>0.86</c:v>
                </c:pt>
                <c:pt idx="2">
                  <c:v>0.82</c:v>
                </c:pt>
                <c:pt idx="3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62A-BDAF-E8EBA8A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Management'!$B$45</c:f>
              <c:strCache>
                <c:ptCount val="1"/>
                <c:pt idx="0">
                  <c:v>Niveau de respect des délais des actions d'amélioration suite aux audits et aux fiches d'incident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Management'!$C$44:$F$44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Management'!$C$45:$F$45</c:f>
              <c:numCache>
                <c:formatCode>0%</c:formatCode>
                <c:ptCount val="4"/>
                <c:pt idx="0">
                  <c:v>0.52</c:v>
                </c:pt>
                <c:pt idx="1">
                  <c:v>0.69</c:v>
                </c:pt>
                <c:pt idx="2">
                  <c:v>0.66</c:v>
                </c:pt>
                <c:pt idx="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DF0-B082-9CD77B0D6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61839"/>
        <c:axId val="804936847"/>
      </c:lineChart>
      <c:catAx>
        <c:axId val="67266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4936847"/>
        <c:crosses val="autoZero"/>
        <c:auto val="1"/>
        <c:lblAlgn val="ctr"/>
        <c:lblOffset val="100"/>
        <c:noMultiLvlLbl val="0"/>
      </c:catAx>
      <c:valAx>
        <c:axId val="80493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266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Management'!$H$10</c:f>
              <c:strCache>
                <c:ptCount val="1"/>
                <c:pt idx="0">
                  <c:v>Taux de satisfaction des demandes patients en 24h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Management'!$I$9:$N$9,'TB Qualité Management'!$I$14:$N$14)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Management'!$I$10:$N$10,'TB Qualité Management'!$I$15:$N$15)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0.93600000000000005</c:v>
                </c:pt>
                <c:pt idx="3">
                  <c:v>0.97</c:v>
                </c:pt>
                <c:pt idx="4">
                  <c:v>0.94</c:v>
                </c:pt>
                <c:pt idx="5">
                  <c:v>0.99</c:v>
                </c:pt>
                <c:pt idx="6">
                  <c:v>0.99</c:v>
                </c:pt>
                <c:pt idx="7">
                  <c:v>0.97</c:v>
                </c:pt>
                <c:pt idx="8">
                  <c:v>1</c:v>
                </c:pt>
                <c:pt idx="9">
                  <c:v>0.97</c:v>
                </c:pt>
                <c:pt idx="10">
                  <c:v>0.96</c:v>
                </c:pt>
                <c:pt idx="11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E37-AD5A-CFF2F3A8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84447"/>
        <c:axId val="679097039"/>
      </c:lineChart>
      <c:lineChart>
        <c:grouping val="standard"/>
        <c:varyColors val="0"/>
        <c:ser>
          <c:idx val="1"/>
          <c:order val="1"/>
          <c:tx>
            <c:strRef>
              <c:f>'TB Qualité Management'!$H$11</c:f>
              <c:strCache>
                <c:ptCount val="1"/>
                <c:pt idx="0">
                  <c:v>Temps d'attente en salle d'attente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Management'!$I$9:$N$9,'TB Qualité Management'!$I$14:$N$14)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Management'!$I$11:$N$11,'TB Qualité Management'!$I$16:$N$16)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2.8472222222222222E-2</c:v>
                </c:pt>
                <c:pt idx="3">
                  <c:v>1.2499999999999999E-2</c:v>
                </c:pt>
                <c:pt idx="4">
                  <c:v>2.013888888888889E-2</c:v>
                </c:pt>
                <c:pt idx="5">
                  <c:v>1.6666666666666666E-2</c:v>
                </c:pt>
                <c:pt idx="6">
                  <c:v>2.4999999999999998E-2</c:v>
                </c:pt>
                <c:pt idx="7">
                  <c:v>2.8472222222222222E-2</c:v>
                </c:pt>
                <c:pt idx="8">
                  <c:v>4.7222222222222221E-2</c:v>
                </c:pt>
                <c:pt idx="9">
                  <c:v>5.5555555555555552E-2</c:v>
                </c:pt>
                <c:pt idx="10">
                  <c:v>4.7222222222222221E-2</c:v>
                </c:pt>
                <c:pt idx="11">
                  <c:v>4.027777777777778E-2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E37-AD5A-CFF2F3A8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053375"/>
        <c:axId val="1271028335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valAx>
        <c:axId val="1271028335"/>
        <c:scaling>
          <c:orientation val="minMax"/>
        </c:scaling>
        <c:delete val="0"/>
        <c:axPos val="r"/>
        <c:numFmt formatCode="[h]:mm:ss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053375"/>
        <c:crosses val="max"/>
        <c:crossBetween val="between"/>
      </c:valAx>
      <c:dateAx>
        <c:axId val="1341053375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127102833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Management'!$H$19</c:f>
              <c:strCache>
                <c:ptCount val="1"/>
                <c:pt idx="0">
                  <c:v>Délai d'attente avant réponse téléphonique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Management'!$I$18:$L$18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f>'TB Qualité Management'!$I$19:$L$19</c:f>
              <c:numCache>
                <c:formatCode>[$-F400]h:mm:ss\ AM/PM</c:formatCode>
                <c:ptCount val="4"/>
                <c:pt idx="0">
                  <c:v>0</c:v>
                </c:pt>
                <c:pt idx="1">
                  <c:v>6.4814814814814813E-4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4-4C04-A47D-DCCE24FB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Management'!$H$45</c:f>
              <c:strCache>
                <c:ptCount val="1"/>
                <c:pt idx="0">
                  <c:v>Délai moyen de paiement des garants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Management'!$I$45:$N$45</c15:sqref>
                  </c15:fullRef>
                </c:ext>
              </c:extLst>
              <c:f>'TB Qualité Management'!$I$45:$L$45</c:f>
              <c:numCache>
                <c:formatCode>General</c:formatCode>
                <c:ptCount val="4"/>
                <c:pt idx="0">
                  <c:v>27</c:v>
                </c:pt>
                <c:pt idx="1">
                  <c:v>54</c:v>
                </c:pt>
                <c:pt idx="2">
                  <c:v>74</c:v>
                </c:pt>
                <c:pt idx="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B-4132-9D7B-91ABF22B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Management'!$H$46</c:f>
              <c:strCache>
                <c:ptCount val="1"/>
                <c:pt idx="0">
                  <c:v>Taux de réclamations ou rejets des garants sur la facturation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Management'!$I$46:$N$46</c15:sqref>
                  </c15:fullRef>
                </c:ext>
              </c:extLst>
              <c:f>'TB Qualité Management'!$I$46:$L$46</c:f>
              <c:numCache>
                <c:formatCode>0%</c:formatCode>
                <c:ptCount val="4"/>
                <c:pt idx="0">
                  <c:v>0.04</c:v>
                </c:pt>
                <c:pt idx="1">
                  <c:v>0.08</c:v>
                </c:pt>
                <c:pt idx="2">
                  <c:v>0.04</c:v>
                </c:pt>
                <c:pt idx="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F60-A712-913CEA99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260527849497E-2"/>
          <c:y val="4.26828541722108E-2"/>
          <c:w val="0.92592379777889045"/>
          <c:h val="0.67619815232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'TB Qualité Management'!$H$47</c:f>
              <c:strCache>
                <c:ptCount val="1"/>
                <c:pt idx="0">
                  <c:v>Délai moyen entre la sortie du patient et la réception de la facture à la DAF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Management'!$I$47:$N$47</c15:sqref>
                  </c15:fullRef>
                </c:ext>
              </c:extLst>
              <c:f>'TB Qualité Management'!$I$47:$L$47</c:f>
              <c:numCache>
                <c:formatCode>General</c:formatCode>
                <c:ptCount val="4"/>
                <c:pt idx="0">
                  <c:v>24</c:v>
                </c:pt>
                <c:pt idx="1">
                  <c:v>45</c:v>
                </c:pt>
                <c:pt idx="2">
                  <c:v>18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5-488B-81A1-AC43AD6FC0CE}"/>
            </c:ext>
          </c:extLst>
        </c:ser>
        <c:ser>
          <c:idx val="1"/>
          <c:order val="1"/>
          <c:tx>
            <c:strRef>
              <c:f>'TB Qualité Management'!$H$48</c:f>
              <c:strCache>
                <c:ptCount val="1"/>
                <c:pt idx="0">
                  <c:v>Délai moyen ente la réception de la facture à la DAF et le dépôt au niveau de l'organisme de remboursement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2018</c:v>
                </c:pt>
                <c:pt idx="1">
                  <c:v>2e trimestre 2018</c:v>
                </c:pt>
                <c:pt idx="2">
                  <c:v>3e trimestre 2018</c:v>
                </c:pt>
                <c:pt idx="3">
                  <c:v>4e trimestre 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Management'!$I$48:$N$48</c15:sqref>
                  </c15:fullRef>
                </c:ext>
              </c:extLst>
              <c:f>'TB Qualité Management'!$I$48:$L$48</c:f>
              <c:numCache>
                <c:formatCode>General</c:formatCode>
                <c:ptCount val="4"/>
                <c:pt idx="0">
                  <c:v>9</c:v>
                </c:pt>
                <c:pt idx="1">
                  <c:v>14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5-488B-81A1-AC43AD6F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84447"/>
        <c:axId val="679097039"/>
      </c:bar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7594532514858E-2"/>
          <c:y val="0.80151892298662653"/>
          <c:w val="0.88869440486359208"/>
          <c:h val="0.1373212272268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Management'!$H$76</c:f>
              <c:strCache>
                <c:ptCount val="1"/>
                <c:pt idx="0">
                  <c:v>Nombre de patients consultés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Management'!$I$75:$N$75,'TB Qualité Management'!$I$79:$N$79)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Management'!$I$76:$N$76,'TB Qualité Management'!$I$80:$N$80)</c:f>
              <c:numCache>
                <c:formatCode>General</c:formatCode>
                <c:ptCount val="12"/>
                <c:pt idx="0">
                  <c:v>656</c:v>
                </c:pt>
                <c:pt idx="1">
                  <c:v>629</c:v>
                </c:pt>
                <c:pt idx="2">
                  <c:v>641</c:v>
                </c:pt>
                <c:pt idx="3">
                  <c:v>647</c:v>
                </c:pt>
                <c:pt idx="4">
                  <c:v>628</c:v>
                </c:pt>
                <c:pt idx="5">
                  <c:v>583</c:v>
                </c:pt>
                <c:pt idx="6">
                  <c:v>633</c:v>
                </c:pt>
                <c:pt idx="7">
                  <c:v>684</c:v>
                </c:pt>
                <c:pt idx="8">
                  <c:v>721</c:v>
                </c:pt>
                <c:pt idx="9">
                  <c:v>830</c:v>
                </c:pt>
                <c:pt idx="10">
                  <c:v>692</c:v>
                </c:pt>
                <c:pt idx="11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B57-A0B5-0EC3F2EA073C}"/>
            </c:ext>
          </c:extLst>
        </c:ser>
        <c:ser>
          <c:idx val="1"/>
          <c:order val="1"/>
          <c:tx>
            <c:strRef>
              <c:f>'TB Qualité Management'!$H$77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Management'!$I$75:$N$75,'TB Qualité Management'!$I$79:$N$79)</c:f>
              <c:numCache>
                <c:formatCode>[$-40C]mmm\-yy;@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('TB Qualité Management'!$I$77:$N$77,'TB Qualité Management'!$I$81:$N$81)</c:f>
              <c:numCache>
                <c:formatCode>General</c:formatCode>
                <c:ptCount val="12"/>
                <c:pt idx="0">
                  <c:v>437</c:v>
                </c:pt>
                <c:pt idx="1">
                  <c:v>485</c:v>
                </c:pt>
                <c:pt idx="2">
                  <c:v>503</c:v>
                </c:pt>
                <c:pt idx="3">
                  <c:v>454</c:v>
                </c:pt>
                <c:pt idx="4">
                  <c:v>518</c:v>
                </c:pt>
                <c:pt idx="5">
                  <c:v>519</c:v>
                </c:pt>
                <c:pt idx="6">
                  <c:v>414</c:v>
                </c:pt>
                <c:pt idx="7">
                  <c:v>386</c:v>
                </c:pt>
                <c:pt idx="8">
                  <c:v>446</c:v>
                </c:pt>
                <c:pt idx="9">
                  <c:v>738</c:v>
                </c:pt>
                <c:pt idx="10">
                  <c:v>538</c:v>
                </c:pt>
                <c:pt idx="11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B57-A0B5-0EC3F2EA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1</xdr:col>
      <xdr:colOff>2503715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BD60A6-675E-45A5-9405-979D56FC5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80607" cy="597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13</xdr:row>
      <xdr:rowOff>38100</xdr:rowOff>
    </xdr:from>
    <xdr:to>
      <xdr:col>5</xdr:col>
      <xdr:colOff>977900</xdr:colOff>
      <xdr:row>21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E54404-35E8-4A9C-8D60-E07D2F52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743732</xdr:colOff>
      <xdr:row>48</xdr:row>
      <xdr:rowOff>274008</xdr:rowOff>
    </xdr:from>
    <xdr:to>
      <xdr:col>5</xdr:col>
      <xdr:colOff>951266</xdr:colOff>
      <xdr:row>56</xdr:row>
      <xdr:rowOff>803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13B15D8-EA8D-4F25-9D7F-7124881D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89826</xdr:colOff>
      <xdr:row>48</xdr:row>
      <xdr:rowOff>274006</xdr:rowOff>
    </xdr:from>
    <xdr:to>
      <xdr:col>2</xdr:col>
      <xdr:colOff>623559</xdr:colOff>
      <xdr:row>56</xdr:row>
      <xdr:rowOff>801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51DD89-C4E6-4A07-8F7E-8C5835BB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212679</xdr:colOff>
      <xdr:row>19</xdr:row>
      <xdr:rowOff>239821</xdr:rowOff>
    </xdr:from>
    <xdr:to>
      <xdr:col>9</xdr:col>
      <xdr:colOff>652396</xdr:colOff>
      <xdr:row>29</xdr:row>
      <xdr:rowOff>169624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5A978E47-74B3-41C9-BC87-8C717AE16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2832758</xdr:colOff>
      <xdr:row>29</xdr:row>
      <xdr:rowOff>296883</xdr:rowOff>
    </xdr:from>
    <xdr:to>
      <xdr:col>11</xdr:col>
      <xdr:colOff>973539</xdr:colOff>
      <xdr:row>39</xdr:row>
      <xdr:rowOff>27376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1B8A32CF-D8AA-40B9-B023-64BFC2139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191200</xdr:colOff>
      <xdr:row>48</xdr:row>
      <xdr:rowOff>145689</xdr:rowOff>
    </xdr:from>
    <xdr:to>
      <xdr:col>9</xdr:col>
      <xdr:colOff>712100</xdr:colOff>
      <xdr:row>55</xdr:row>
      <xdr:rowOff>174113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BF13298-BB63-4DB2-849D-3D64D01B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788707</xdr:colOff>
      <xdr:row>48</xdr:row>
      <xdr:rowOff>133162</xdr:rowOff>
    </xdr:from>
    <xdr:to>
      <xdr:col>13</xdr:col>
      <xdr:colOff>1086236</xdr:colOff>
      <xdr:row>55</xdr:row>
      <xdr:rowOff>174113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1875876-C3E2-4AFD-9A4E-D074BBA0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2197100</xdr:colOff>
      <xdr:row>55</xdr:row>
      <xdr:rowOff>258297</xdr:rowOff>
    </xdr:from>
    <xdr:to>
      <xdr:col>12</xdr:col>
      <xdr:colOff>368300</xdr:colOff>
      <xdr:row>70</xdr:row>
      <xdr:rowOff>61452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10ADEC9-A981-4F12-ACB4-8B6437FB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127135</xdr:colOff>
      <xdr:row>81</xdr:row>
      <xdr:rowOff>285749</xdr:rowOff>
    </xdr:from>
    <xdr:to>
      <xdr:col>13</xdr:col>
      <xdr:colOff>969211</xdr:colOff>
      <xdr:row>95</xdr:row>
      <xdr:rowOff>150394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7961F7DA-30E7-4BA8-B934-5E8D4571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365342</xdr:colOff>
      <xdr:row>111</xdr:row>
      <xdr:rowOff>76878</xdr:rowOff>
    </xdr:from>
    <xdr:to>
      <xdr:col>9</xdr:col>
      <xdr:colOff>678492</xdr:colOff>
      <xdr:row>120</xdr:row>
      <xdr:rowOff>182671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D289D81C-1312-4229-A953-B7D8CA1C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795926</xdr:colOff>
      <xdr:row>111</xdr:row>
      <xdr:rowOff>65238</xdr:rowOff>
    </xdr:from>
    <xdr:to>
      <xdr:col>13</xdr:col>
      <xdr:colOff>874212</xdr:colOff>
      <xdr:row>120</xdr:row>
      <xdr:rowOff>156575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28C342E4-6A65-4E0B-87C4-C65FEFF0D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212679</xdr:colOff>
      <xdr:row>21</xdr:row>
      <xdr:rowOff>239821</xdr:rowOff>
    </xdr:from>
    <xdr:to>
      <xdr:col>17</xdr:col>
      <xdr:colOff>652396</xdr:colOff>
      <xdr:row>31</xdr:row>
      <xdr:rowOff>169624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79136526-EB51-4435-8471-7C18C084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715028</xdr:colOff>
      <xdr:row>21</xdr:row>
      <xdr:rowOff>239821</xdr:rowOff>
    </xdr:from>
    <xdr:to>
      <xdr:col>21</xdr:col>
      <xdr:colOff>973176</xdr:colOff>
      <xdr:row>31</xdr:row>
      <xdr:rowOff>168314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47FF57E9-FA08-4A33-BD26-80A35171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2832758</xdr:colOff>
      <xdr:row>31</xdr:row>
      <xdr:rowOff>296883</xdr:rowOff>
    </xdr:from>
    <xdr:to>
      <xdr:col>19</xdr:col>
      <xdr:colOff>973539</xdr:colOff>
      <xdr:row>41</xdr:row>
      <xdr:rowOff>27376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D973F34-4878-4473-988D-E06DA5F6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563451</xdr:colOff>
      <xdr:row>52</xdr:row>
      <xdr:rowOff>160987</xdr:rowOff>
    </xdr:from>
    <xdr:to>
      <xdr:col>21</xdr:col>
      <xdr:colOff>630528</xdr:colOff>
      <xdr:row>71</xdr:row>
      <xdr:rowOff>134154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E29007-E83B-4ACB-8B26-C4089D1C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563451</xdr:colOff>
      <xdr:row>83</xdr:row>
      <xdr:rowOff>160988</xdr:rowOff>
    </xdr:from>
    <xdr:to>
      <xdr:col>21</xdr:col>
      <xdr:colOff>630528</xdr:colOff>
      <xdr:row>100</xdr:row>
      <xdr:rowOff>285750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3DBCE047-E0C9-4A4B-943C-9B0639A29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190500</xdr:colOff>
      <xdr:row>112</xdr:row>
      <xdr:rowOff>190500</xdr:rowOff>
    </xdr:from>
    <xdr:to>
      <xdr:col>17</xdr:col>
      <xdr:colOff>349250</xdr:colOff>
      <xdr:row>128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AE03C04-1E10-4ADA-A763-90A5929A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460375</xdr:colOff>
      <xdr:row>112</xdr:row>
      <xdr:rowOff>168274</xdr:rowOff>
    </xdr:from>
    <xdr:to>
      <xdr:col>21</xdr:col>
      <xdr:colOff>1047749</xdr:colOff>
      <xdr:row>128</xdr:row>
      <xdr:rowOff>158750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723B2B9-1EEF-4D07-A6E6-19F5EF6E8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291256</xdr:colOff>
      <xdr:row>137</xdr:row>
      <xdr:rowOff>85299</xdr:rowOff>
    </xdr:from>
    <xdr:to>
      <xdr:col>21</xdr:col>
      <xdr:colOff>969211</xdr:colOff>
      <xdr:row>153</xdr:row>
      <xdr:rowOff>89647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DA13990-5964-45BA-92FF-D76FCD1A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262283</xdr:colOff>
      <xdr:row>164</xdr:row>
      <xdr:rowOff>95249</xdr:rowOff>
    </xdr:from>
    <xdr:to>
      <xdr:col>21</xdr:col>
      <xdr:colOff>924891</xdr:colOff>
      <xdr:row>176</xdr:row>
      <xdr:rowOff>152399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66620709-B462-42A0-8CC7-BB685F33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190500</xdr:colOff>
      <xdr:row>133</xdr:row>
      <xdr:rowOff>285751</xdr:rowOff>
    </xdr:from>
    <xdr:to>
      <xdr:col>9</xdr:col>
      <xdr:colOff>1233580</xdr:colOff>
      <xdr:row>145</xdr:row>
      <xdr:rowOff>168299</xdr:rowOff>
    </xdr:to>
    <xdr:graphicFrame macro="">
      <xdr:nvGraphicFramePr>
        <xdr:cNvPr id="25" name="Graphique 25">
          <a:extLst>
            <a:ext uri="{FF2B5EF4-FFF2-40B4-BE49-F238E27FC236}">
              <a16:creationId xmlns:a16="http://schemas.microsoft.com/office/drawing/2014/main" id="{A6729ACA-DE72-447B-B7D2-7BA1EEA6F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0</xdr:colOff>
      <xdr:row>134</xdr:row>
      <xdr:rowOff>0</xdr:rowOff>
    </xdr:from>
    <xdr:to>
      <xdr:col>13</xdr:col>
      <xdr:colOff>1102179</xdr:colOff>
      <xdr:row>145</xdr:row>
      <xdr:rowOff>195513</xdr:rowOff>
    </xdr:to>
    <xdr:graphicFrame macro="">
      <xdr:nvGraphicFramePr>
        <xdr:cNvPr id="27" name="Graphique 25">
          <a:extLst>
            <a:ext uri="{FF2B5EF4-FFF2-40B4-BE49-F238E27FC236}">
              <a16:creationId xmlns:a16="http://schemas.microsoft.com/office/drawing/2014/main" id="{26B3F2AA-2F14-4732-89E9-531F3EA4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122466</xdr:colOff>
      <xdr:row>158</xdr:row>
      <xdr:rowOff>163285</xdr:rowOff>
    </xdr:from>
    <xdr:to>
      <xdr:col>9</xdr:col>
      <xdr:colOff>721179</xdr:colOff>
      <xdr:row>167</xdr:row>
      <xdr:rowOff>1088572</xdr:rowOff>
    </xdr:to>
    <xdr:graphicFrame macro="">
      <xdr:nvGraphicFramePr>
        <xdr:cNvPr id="29" name="Graphique 25">
          <a:extLst>
            <a:ext uri="{FF2B5EF4-FFF2-40B4-BE49-F238E27FC236}">
              <a16:creationId xmlns:a16="http://schemas.microsoft.com/office/drawing/2014/main" id="{162CD06E-2643-4C6E-96B8-4B407C5E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802821</xdr:colOff>
      <xdr:row>159</xdr:row>
      <xdr:rowOff>27216</xdr:rowOff>
    </xdr:from>
    <xdr:to>
      <xdr:col>13</xdr:col>
      <xdr:colOff>1143000</xdr:colOff>
      <xdr:row>168</xdr:row>
      <xdr:rowOff>1074965</xdr:rowOff>
    </xdr:to>
    <xdr:graphicFrame macro="">
      <xdr:nvGraphicFramePr>
        <xdr:cNvPr id="32" name="Graphique 25">
          <a:extLst>
            <a:ext uri="{FF2B5EF4-FFF2-40B4-BE49-F238E27FC236}">
              <a16:creationId xmlns:a16="http://schemas.microsoft.com/office/drawing/2014/main" id="{DF4B1DA1-B0A8-4EEA-BE76-672FDF10E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40822</xdr:colOff>
      <xdr:row>29</xdr:row>
      <xdr:rowOff>81643</xdr:rowOff>
    </xdr:from>
    <xdr:to>
      <xdr:col>2</xdr:col>
      <xdr:colOff>1347107</xdr:colOff>
      <xdr:row>38</xdr:row>
      <xdr:rowOff>258537</xdr:rowOff>
    </xdr:to>
    <xdr:graphicFrame macro="">
      <xdr:nvGraphicFramePr>
        <xdr:cNvPr id="33" name="Graphique 16">
          <a:extLst>
            <a:ext uri="{FF2B5EF4-FFF2-40B4-BE49-F238E27FC236}">
              <a16:creationId xmlns:a16="http://schemas.microsoft.com/office/drawing/2014/main" id="{2C979AED-9E0B-44B6-AE30-8CB68A23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1401535</xdr:colOff>
      <xdr:row>29</xdr:row>
      <xdr:rowOff>81643</xdr:rowOff>
    </xdr:from>
    <xdr:to>
      <xdr:col>5</xdr:col>
      <xdr:colOff>1047750</xdr:colOff>
      <xdr:row>38</xdr:row>
      <xdr:rowOff>258537</xdr:rowOff>
    </xdr:to>
    <xdr:graphicFrame macro="">
      <xdr:nvGraphicFramePr>
        <xdr:cNvPr id="34" name="Graphique 16">
          <a:extLst>
            <a:ext uri="{FF2B5EF4-FFF2-40B4-BE49-F238E27FC236}">
              <a16:creationId xmlns:a16="http://schemas.microsoft.com/office/drawing/2014/main" id="{7BCD43AF-59AE-4FD5-9AF5-2BE80134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651710</xdr:colOff>
      <xdr:row>0</xdr:row>
      <xdr:rowOff>33421</xdr:rowOff>
    </xdr:from>
    <xdr:to>
      <xdr:col>1</xdr:col>
      <xdr:colOff>2563633</xdr:colOff>
      <xdr:row>3</xdr:row>
      <xdr:rowOff>79956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1D2DA62-479E-4E4A-B0AC-FF04CC51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651710" y="33421"/>
          <a:ext cx="2680607" cy="59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M51"/>
  <sheetViews>
    <sheetView tabSelected="1" topLeftCell="E1" zoomScale="70" zoomScaleNormal="70" workbookViewId="0">
      <selection activeCell="L11" sqref="L11"/>
    </sheetView>
  </sheetViews>
  <sheetFormatPr baseColWidth="10" defaultColWidth="11.42578125" defaultRowHeight="15" x14ac:dyDescent="0.25"/>
  <cols>
    <col min="1" max="1" width="11.42578125" style="1"/>
    <col min="2" max="2" width="47.42578125" style="2" customWidth="1"/>
    <col min="3" max="3" width="87.140625" style="2" customWidth="1"/>
    <col min="4" max="4" width="18.140625" style="2" customWidth="1"/>
    <col min="5" max="6" width="19.7109375" style="2" customWidth="1"/>
    <col min="7" max="7" width="86.42578125" style="2" customWidth="1"/>
    <col min="8" max="10" width="26.140625" style="1" customWidth="1"/>
    <col min="11" max="11" width="11.42578125" style="1"/>
    <col min="12" max="12" width="15.7109375" style="1" customWidth="1"/>
    <col min="13" max="16384" width="11.42578125" style="1"/>
  </cols>
  <sheetData>
    <row r="1" spans="2:13" x14ac:dyDescent="0.25">
      <c r="B1" s="66">
        <v>43195</v>
      </c>
      <c r="C1" s="1" t="s">
        <v>151</v>
      </c>
      <c r="D1" s="1"/>
    </row>
    <row r="2" spans="2:13" x14ac:dyDescent="0.25">
      <c r="B2" s="1"/>
      <c r="C2" s="1" t="s">
        <v>152</v>
      </c>
      <c r="D2" s="1"/>
    </row>
    <row r="5" spans="2:13" x14ac:dyDescent="0.25">
      <c r="B5" s="79" t="s">
        <v>0</v>
      </c>
      <c r="C5" s="79" t="s">
        <v>1</v>
      </c>
      <c r="D5" s="79" t="s">
        <v>9</v>
      </c>
      <c r="E5" s="79" t="s">
        <v>10</v>
      </c>
      <c r="F5" s="79" t="s">
        <v>154</v>
      </c>
      <c r="G5" s="79" t="s">
        <v>11</v>
      </c>
      <c r="H5" s="79" t="s">
        <v>174</v>
      </c>
      <c r="I5" s="79" t="s">
        <v>175</v>
      </c>
      <c r="J5" s="78" t="s">
        <v>170</v>
      </c>
      <c r="L5" s="103" t="s">
        <v>177</v>
      </c>
      <c r="M5" s="103" t="s">
        <v>178</v>
      </c>
    </row>
    <row r="6" spans="2:13" ht="15" customHeight="1" x14ac:dyDescent="0.25">
      <c r="B6" s="80" t="s">
        <v>124</v>
      </c>
      <c r="C6" s="80" t="s">
        <v>2</v>
      </c>
      <c r="D6" s="80" t="s">
        <v>3</v>
      </c>
      <c r="E6" s="80" t="s">
        <v>4</v>
      </c>
      <c r="F6" s="80">
        <v>6</v>
      </c>
      <c r="G6" s="80" t="s">
        <v>5</v>
      </c>
      <c r="H6" s="94">
        <f>'TB Qualité Management'!C10</f>
        <v>5</v>
      </c>
      <c r="I6" s="94">
        <f>'TB Qualité Management'!D10</f>
        <v>4</v>
      </c>
      <c r="J6" s="81">
        <f>AVERAGE(H6:I6)</f>
        <v>4.5</v>
      </c>
      <c r="L6" s="1" t="s">
        <v>172</v>
      </c>
      <c r="M6" s="1" t="s">
        <v>172</v>
      </c>
    </row>
    <row r="7" spans="2:13" ht="15" customHeight="1" x14ac:dyDescent="0.25">
      <c r="B7" s="80" t="s">
        <v>124</v>
      </c>
      <c r="C7" s="80" t="s">
        <v>148</v>
      </c>
      <c r="D7" s="80" t="s">
        <v>3</v>
      </c>
      <c r="E7" s="80" t="s">
        <v>4</v>
      </c>
      <c r="F7" s="82">
        <v>1</v>
      </c>
      <c r="G7" s="80" t="s">
        <v>169</v>
      </c>
      <c r="H7" s="97">
        <f>AVERAGE('TB Qualité Management'!C11:C12)</f>
        <v>1.07</v>
      </c>
      <c r="I7" s="97">
        <f>AVERAGE('TB Qualité Management'!D11:D12)</f>
        <v>1.19</v>
      </c>
      <c r="J7" s="101">
        <f t="shared" ref="J7:J50" si="0">AVERAGE(H7:I7)</f>
        <v>1.1299999999999999</v>
      </c>
      <c r="L7" s="1" t="s">
        <v>173</v>
      </c>
      <c r="M7" s="1" t="s">
        <v>173</v>
      </c>
    </row>
    <row r="8" spans="2:13" ht="15" customHeight="1" x14ac:dyDescent="0.25">
      <c r="B8" s="80" t="s">
        <v>124</v>
      </c>
      <c r="C8" s="80" t="s">
        <v>7</v>
      </c>
      <c r="D8" s="80" t="s">
        <v>3</v>
      </c>
      <c r="E8" s="80" t="s">
        <v>4</v>
      </c>
      <c r="F8" s="82">
        <v>0.8</v>
      </c>
      <c r="G8" s="80" t="s">
        <v>8</v>
      </c>
      <c r="H8" s="97">
        <f>22/46</f>
        <v>0.47826086956521741</v>
      </c>
      <c r="I8" s="97">
        <f>25/46</f>
        <v>0.54347826086956519</v>
      </c>
      <c r="J8" s="101">
        <f t="shared" si="0"/>
        <v>0.51086956521739135</v>
      </c>
      <c r="L8" s="104">
        <f>22/34</f>
        <v>0.6470588235294118</v>
      </c>
      <c r="M8" s="104">
        <f>25/34</f>
        <v>0.73529411764705888</v>
      </c>
    </row>
    <row r="9" spans="2:13" x14ac:dyDescent="0.25">
      <c r="B9" s="80" t="s">
        <v>125</v>
      </c>
      <c r="C9" s="80" t="s">
        <v>12</v>
      </c>
      <c r="D9" s="80" t="s">
        <v>3</v>
      </c>
      <c r="E9" s="80" t="s">
        <v>6</v>
      </c>
      <c r="F9" s="82">
        <v>0.8</v>
      </c>
      <c r="G9" s="80" t="s">
        <v>13</v>
      </c>
      <c r="H9" s="97">
        <f>AVERAGE('TB Qualité Management'!C28:D28)</f>
        <v>0.83499999999999996</v>
      </c>
      <c r="I9" s="97">
        <f>AVERAGE('TB Qualité Management'!E28:F28)</f>
        <v>0.77499999999999991</v>
      </c>
      <c r="J9" s="101">
        <f t="shared" si="0"/>
        <v>0.80499999999999994</v>
      </c>
      <c r="L9" s="1" t="s">
        <v>173</v>
      </c>
      <c r="M9" s="1" t="s">
        <v>172</v>
      </c>
    </row>
    <row r="10" spans="2:13" x14ac:dyDescent="0.25">
      <c r="B10" s="80" t="s">
        <v>125</v>
      </c>
      <c r="C10" s="80" t="s">
        <v>143</v>
      </c>
      <c r="D10" s="80" t="s">
        <v>3</v>
      </c>
      <c r="E10" s="80" t="s">
        <v>6</v>
      </c>
      <c r="F10" s="82" t="s">
        <v>162</v>
      </c>
      <c r="G10" s="80" t="s">
        <v>88</v>
      </c>
      <c r="H10" s="94">
        <f>AVERAGE('TB Qualité Management'!C27:D27)</f>
        <v>1263.5</v>
      </c>
      <c r="I10" s="94">
        <f>AVERAGE('TB Qualité Management'!E27:F27)</f>
        <v>1255.5</v>
      </c>
      <c r="J10" s="81">
        <f t="shared" si="0"/>
        <v>1259.5</v>
      </c>
    </row>
    <row r="11" spans="2:13" ht="30" x14ac:dyDescent="0.25">
      <c r="B11" s="80" t="s">
        <v>126</v>
      </c>
      <c r="C11" s="80" t="s">
        <v>87</v>
      </c>
      <c r="D11" s="80" t="s">
        <v>3</v>
      </c>
      <c r="E11" s="80" t="s">
        <v>6</v>
      </c>
      <c r="F11" s="82">
        <v>0.7</v>
      </c>
      <c r="G11" s="80" t="s">
        <v>14</v>
      </c>
      <c r="H11" s="97">
        <f>AVERAGE('TB Qualité Management'!C45:D45)</f>
        <v>0.60499999999999998</v>
      </c>
      <c r="I11" s="97">
        <f>AVERAGE('TB Qualité Management'!E45:F45)</f>
        <v>0.70500000000000007</v>
      </c>
      <c r="J11" s="101">
        <f t="shared" si="0"/>
        <v>0.65500000000000003</v>
      </c>
      <c r="L11" s="1" t="s">
        <v>172</v>
      </c>
      <c r="M11" s="1" t="s">
        <v>173</v>
      </c>
    </row>
    <row r="12" spans="2:13" x14ac:dyDescent="0.25">
      <c r="B12" s="80" t="s">
        <v>126</v>
      </c>
      <c r="C12" s="80" t="s">
        <v>15</v>
      </c>
      <c r="D12" s="80" t="s">
        <v>3</v>
      </c>
      <c r="E12" s="80" t="s">
        <v>4</v>
      </c>
      <c r="F12" s="80">
        <v>5</v>
      </c>
      <c r="G12" s="80" t="s">
        <v>16</v>
      </c>
      <c r="H12" s="94">
        <f>'TB Qualité Management'!C48</f>
        <v>8</v>
      </c>
      <c r="I12" s="94">
        <f>'TB Qualité Management'!D48</f>
        <v>4</v>
      </c>
      <c r="J12" s="81">
        <f t="shared" si="0"/>
        <v>6</v>
      </c>
      <c r="L12" s="1" t="s">
        <v>172</v>
      </c>
      <c r="M12" s="1" t="s">
        <v>173</v>
      </c>
    </row>
    <row r="13" spans="2:13" x14ac:dyDescent="0.25">
      <c r="B13" s="80" t="s">
        <v>127</v>
      </c>
      <c r="C13" s="80" t="s">
        <v>17</v>
      </c>
      <c r="D13" s="80" t="s">
        <v>3</v>
      </c>
      <c r="E13" s="80" t="s">
        <v>6</v>
      </c>
      <c r="F13" s="80" t="s">
        <v>155</v>
      </c>
      <c r="G13" s="80" t="s">
        <v>18</v>
      </c>
      <c r="H13" s="94" t="s">
        <v>147</v>
      </c>
      <c r="I13" s="94" t="s">
        <v>147</v>
      </c>
      <c r="J13" s="81" t="s">
        <v>147</v>
      </c>
    </row>
    <row r="14" spans="2:13" x14ac:dyDescent="0.25">
      <c r="B14" s="80" t="s">
        <v>127</v>
      </c>
      <c r="C14" s="80" t="s">
        <v>19</v>
      </c>
      <c r="D14" s="80" t="s">
        <v>3</v>
      </c>
      <c r="E14" s="80" t="s">
        <v>20</v>
      </c>
      <c r="F14" s="82">
        <v>0.95</v>
      </c>
      <c r="G14" s="80" t="s">
        <v>21</v>
      </c>
      <c r="H14" s="97">
        <f>AVERAGE('TB Qualité Management'!I10:N10)</f>
        <v>0.95900000000000007</v>
      </c>
      <c r="I14" s="97">
        <f>AVERAGE('TB Qualité Management'!I15:N15)</f>
        <v>0.98</v>
      </c>
      <c r="J14" s="101">
        <f t="shared" si="0"/>
        <v>0.96950000000000003</v>
      </c>
      <c r="L14" s="1" t="s">
        <v>173</v>
      </c>
      <c r="M14" s="1" t="s">
        <v>173</v>
      </c>
    </row>
    <row r="15" spans="2:13" ht="30" x14ac:dyDescent="0.25">
      <c r="B15" s="80" t="s">
        <v>127</v>
      </c>
      <c r="C15" s="80" t="s">
        <v>23</v>
      </c>
      <c r="D15" s="80" t="s">
        <v>22</v>
      </c>
      <c r="E15" s="80" t="s">
        <v>20</v>
      </c>
      <c r="F15" s="80" t="s">
        <v>156</v>
      </c>
      <c r="G15" s="80" t="s">
        <v>142</v>
      </c>
      <c r="H15" s="99">
        <f>AVERAGE('TB Qualité Management'!I11:N11)</f>
        <v>1.9444444444444445E-2</v>
      </c>
      <c r="I15" s="99">
        <f>AVERAGE('TB Qualité Management'!I16:N16)</f>
        <v>4.0625000000000001E-2</v>
      </c>
      <c r="J15" s="98">
        <f t="shared" si="0"/>
        <v>3.0034722222222223E-2</v>
      </c>
      <c r="L15" s="1" t="s">
        <v>173</v>
      </c>
      <c r="M15" s="1" t="s">
        <v>172</v>
      </c>
    </row>
    <row r="16" spans="2:13" x14ac:dyDescent="0.25">
      <c r="B16" s="80" t="s">
        <v>128</v>
      </c>
      <c r="C16" s="80" t="s">
        <v>24</v>
      </c>
      <c r="D16" s="80" t="s">
        <v>3</v>
      </c>
      <c r="E16" s="80" t="s">
        <v>6</v>
      </c>
      <c r="F16" s="84" t="s">
        <v>157</v>
      </c>
      <c r="G16" s="80" t="s">
        <v>25</v>
      </c>
      <c r="H16" s="94">
        <f>AVERAGE('TB Qualité Management'!I45:J45)</f>
        <v>40.5</v>
      </c>
      <c r="I16" s="94">
        <f>AVERAGE('TB Qualité Management'!K45:L45)</f>
        <v>80</v>
      </c>
      <c r="J16" s="81">
        <f t="shared" si="0"/>
        <v>60.25</v>
      </c>
      <c r="L16" s="1" t="s">
        <v>173</v>
      </c>
      <c r="M16" s="1" t="s">
        <v>172</v>
      </c>
    </row>
    <row r="17" spans="2:13" x14ac:dyDescent="0.25">
      <c r="B17" s="80" t="s">
        <v>128</v>
      </c>
      <c r="C17" s="80" t="s">
        <v>153</v>
      </c>
      <c r="D17" s="80" t="s">
        <v>3</v>
      </c>
      <c r="E17" s="80" t="s">
        <v>6</v>
      </c>
      <c r="F17" s="85">
        <v>0.1</v>
      </c>
      <c r="G17" s="86" t="s">
        <v>160</v>
      </c>
      <c r="H17" s="97">
        <f>AVERAGE('TB Qualité Management'!I46:J46)</f>
        <v>0.06</v>
      </c>
      <c r="I17" s="97">
        <f>AVERAGE('TB Qualité Management'!K46:L46)</f>
        <v>3.5000000000000003E-2</v>
      </c>
      <c r="J17" s="101">
        <f t="shared" si="0"/>
        <v>4.7500000000000001E-2</v>
      </c>
      <c r="L17" s="1" t="s">
        <v>173</v>
      </c>
      <c r="M17" s="1" t="s">
        <v>173</v>
      </c>
    </row>
    <row r="18" spans="2:13" x14ac:dyDescent="0.25">
      <c r="B18" s="80" t="s">
        <v>128</v>
      </c>
      <c r="C18" s="80" t="s">
        <v>26</v>
      </c>
      <c r="D18" s="80" t="s">
        <v>3</v>
      </c>
      <c r="E18" s="80" t="s">
        <v>6</v>
      </c>
      <c r="F18" s="84" t="s">
        <v>158</v>
      </c>
      <c r="G18" s="80" t="s">
        <v>27</v>
      </c>
      <c r="H18" s="94">
        <f>AVERAGE('TB Qualité Management'!I47:J47)</f>
        <v>34.5</v>
      </c>
      <c r="I18" s="94">
        <f>AVERAGE('TB Qualité Management'!K47:L47)</f>
        <v>17</v>
      </c>
      <c r="J18" s="81">
        <f t="shared" si="0"/>
        <v>25.75</v>
      </c>
      <c r="L18" s="1" t="s">
        <v>172</v>
      </c>
      <c r="M18" s="1" t="s">
        <v>172</v>
      </c>
    </row>
    <row r="19" spans="2:13" ht="30" x14ac:dyDescent="0.25">
      <c r="B19" s="80" t="s">
        <v>128</v>
      </c>
      <c r="C19" s="80" t="s">
        <v>28</v>
      </c>
      <c r="D19" s="80" t="s">
        <v>3</v>
      </c>
      <c r="E19" s="80" t="s">
        <v>6</v>
      </c>
      <c r="F19" s="84" t="s">
        <v>159</v>
      </c>
      <c r="G19" s="80" t="s">
        <v>27</v>
      </c>
      <c r="H19" s="94">
        <f>AVERAGE('TB Qualité Management'!I48:J48)</f>
        <v>11.5</v>
      </c>
      <c r="I19" s="94">
        <f>AVERAGE('TB Qualité Management'!K48:L48)</f>
        <v>2</v>
      </c>
      <c r="J19" s="81">
        <f t="shared" si="0"/>
        <v>6.75</v>
      </c>
      <c r="L19" s="1" t="s">
        <v>172</v>
      </c>
      <c r="M19" s="1" t="s">
        <v>173</v>
      </c>
    </row>
    <row r="20" spans="2:13" x14ac:dyDescent="0.25">
      <c r="B20" s="80" t="s">
        <v>129</v>
      </c>
      <c r="C20" s="80" t="s">
        <v>31</v>
      </c>
      <c r="D20" s="80" t="s">
        <v>3</v>
      </c>
      <c r="E20" s="80" t="s">
        <v>20</v>
      </c>
      <c r="F20" s="80">
        <v>1100</v>
      </c>
      <c r="G20" s="80" t="s">
        <v>32</v>
      </c>
      <c r="H20" s="96">
        <f>AVERAGE(SUM('TB Qualité Management'!I76:I77),'TB Qualité Management'!J76+'TB Qualité Management'!J77,'TB Qualité Management'!K76+'TB Qualité Management'!K77,'TB Qualité Management'!L76+'TB Qualité Management'!L77,'TB Qualité Management'!M76+'TB Qualité Management'!M77,'TB Qualité Management'!N76+'TB Qualité Management'!N77)</f>
        <v>1116.6666666666667</v>
      </c>
      <c r="I20" s="96">
        <f>AVERAGE('TB Qualité Management'!I80+'TB Qualité Management'!I81,'TB Qualité Management'!J80+'TB Qualité Management'!J81,'TB Qualité Management'!K80+'TB Qualité Management'!K81,'TB Qualité Management'!L80+'TB Qualité Management'!L81,'TB Qualité Management'!M80+'TB Qualité Management'!M81,'TB Qualité Management'!N80+'TB Qualité Management'!N81)</f>
        <v>1213.3333333333333</v>
      </c>
      <c r="J20" s="88">
        <f t="shared" si="0"/>
        <v>1165</v>
      </c>
      <c r="L20" s="1" t="s">
        <v>173</v>
      </c>
      <c r="M20" s="1" t="s">
        <v>173</v>
      </c>
    </row>
    <row r="21" spans="2:13" x14ac:dyDescent="0.25">
      <c r="B21" s="80" t="s">
        <v>131</v>
      </c>
      <c r="C21" s="80" t="s">
        <v>33</v>
      </c>
      <c r="D21" s="80" t="s">
        <v>3</v>
      </c>
      <c r="E21" s="80" t="s">
        <v>20</v>
      </c>
      <c r="F21" s="82">
        <v>0.5</v>
      </c>
      <c r="G21" s="80" t="s">
        <v>34</v>
      </c>
      <c r="H21" s="95">
        <f>AVERAGE('TB Qualité Management'!I102:N102)</f>
        <v>0.94166666666666654</v>
      </c>
      <c r="I21" s="95">
        <f>AVERAGE('TB Qualité Management'!I108:N108)</f>
        <v>0.22500000000000006</v>
      </c>
      <c r="J21" s="83">
        <f t="shared" si="0"/>
        <v>0.58333333333333326</v>
      </c>
      <c r="L21" s="1" t="s">
        <v>172</v>
      </c>
      <c r="M21" s="1" t="s">
        <v>173</v>
      </c>
    </row>
    <row r="22" spans="2:13" x14ac:dyDescent="0.25">
      <c r="B22" s="80" t="s">
        <v>131</v>
      </c>
      <c r="C22" s="80" t="s">
        <v>35</v>
      </c>
      <c r="D22" s="80" t="s">
        <v>3</v>
      </c>
      <c r="E22" s="80" t="s">
        <v>20</v>
      </c>
      <c r="F22" s="80">
        <v>1</v>
      </c>
      <c r="G22" s="80" t="s">
        <v>36</v>
      </c>
      <c r="H22" s="100">
        <f>AVERAGE('TB Qualité Management'!I103:N103)</f>
        <v>0.33333333333333331</v>
      </c>
      <c r="I22" s="100">
        <f>AVERAGE('TB Qualité Management'!I109:N109)</f>
        <v>0.16666666666666666</v>
      </c>
      <c r="J22" s="102">
        <f t="shared" si="0"/>
        <v>0.25</v>
      </c>
      <c r="L22" s="1" t="s">
        <v>173</v>
      </c>
      <c r="M22" s="1" t="s">
        <v>173</v>
      </c>
    </row>
    <row r="23" spans="2:13" x14ac:dyDescent="0.25">
      <c r="B23" s="80" t="s">
        <v>131</v>
      </c>
      <c r="C23" s="80" t="s">
        <v>130</v>
      </c>
      <c r="D23" s="80" t="s">
        <v>3</v>
      </c>
      <c r="E23" s="80" t="s">
        <v>20</v>
      </c>
      <c r="F23" s="80">
        <v>50</v>
      </c>
      <c r="G23" s="80" t="s">
        <v>37</v>
      </c>
      <c r="H23" s="96">
        <f>AVERAGE('TB Qualité Management'!I101:N101)</f>
        <v>52.833333333333336</v>
      </c>
      <c r="I23" s="96">
        <f>AVERAGE('TB Qualité Management'!I107:N107)</f>
        <v>72.666666666666671</v>
      </c>
      <c r="J23" s="88">
        <f t="shared" si="0"/>
        <v>62.75</v>
      </c>
      <c r="L23" s="1" t="s">
        <v>173</v>
      </c>
      <c r="M23" s="1" t="s">
        <v>173</v>
      </c>
    </row>
    <row r="24" spans="2:13" x14ac:dyDescent="0.25">
      <c r="B24" s="80" t="s">
        <v>131</v>
      </c>
      <c r="C24" s="80" t="s">
        <v>38</v>
      </c>
      <c r="D24" s="80" t="s">
        <v>22</v>
      </c>
      <c r="E24" s="80" t="s">
        <v>20</v>
      </c>
      <c r="F24" s="80">
        <v>0</v>
      </c>
      <c r="G24" s="80" t="s">
        <v>39</v>
      </c>
      <c r="H24" s="94">
        <v>0</v>
      </c>
      <c r="I24" s="94">
        <v>0</v>
      </c>
      <c r="J24" s="81">
        <f t="shared" si="0"/>
        <v>0</v>
      </c>
      <c r="L24" s="1" t="s">
        <v>173</v>
      </c>
      <c r="M24" s="1" t="s">
        <v>173</v>
      </c>
    </row>
    <row r="25" spans="2:13" x14ac:dyDescent="0.25">
      <c r="B25" s="80" t="s">
        <v>132</v>
      </c>
      <c r="C25" s="80" t="s">
        <v>40</v>
      </c>
      <c r="D25" s="80" t="s">
        <v>3</v>
      </c>
      <c r="E25" s="80" t="s">
        <v>29</v>
      </c>
      <c r="F25" s="82">
        <v>0.7</v>
      </c>
      <c r="G25" s="80" t="s">
        <v>30</v>
      </c>
      <c r="H25" s="94" t="s">
        <v>171</v>
      </c>
      <c r="I25" s="94" t="s">
        <v>171</v>
      </c>
      <c r="J25" s="81" t="s">
        <v>171</v>
      </c>
    </row>
    <row r="26" spans="2:13" x14ac:dyDescent="0.25">
      <c r="B26" s="80" t="s">
        <v>132</v>
      </c>
      <c r="C26" s="80" t="s">
        <v>41</v>
      </c>
      <c r="D26" s="80" t="s">
        <v>3</v>
      </c>
      <c r="E26" s="80" t="s">
        <v>6</v>
      </c>
      <c r="F26" s="82">
        <v>0.15</v>
      </c>
      <c r="G26" s="80" t="s">
        <v>42</v>
      </c>
      <c r="H26" s="94" t="s">
        <v>176</v>
      </c>
      <c r="I26" s="94" t="s">
        <v>176</v>
      </c>
      <c r="J26" s="81" t="s">
        <v>176</v>
      </c>
    </row>
    <row r="27" spans="2:13" x14ac:dyDescent="0.25">
      <c r="B27" s="80" t="s">
        <v>132</v>
      </c>
      <c r="C27" s="80" t="s">
        <v>43</v>
      </c>
      <c r="D27" s="80" t="s">
        <v>3</v>
      </c>
      <c r="E27" s="80" t="s">
        <v>6</v>
      </c>
      <c r="F27" s="82">
        <v>0.95</v>
      </c>
      <c r="G27" s="80" t="s">
        <v>42</v>
      </c>
      <c r="H27" s="94" t="s">
        <v>176</v>
      </c>
      <c r="I27" s="94" t="s">
        <v>176</v>
      </c>
      <c r="J27" s="81" t="s">
        <v>176</v>
      </c>
    </row>
    <row r="28" spans="2:13" x14ac:dyDescent="0.25">
      <c r="B28" s="80" t="s">
        <v>132</v>
      </c>
      <c r="C28" s="80" t="s">
        <v>44</v>
      </c>
      <c r="D28" s="80" t="s">
        <v>3</v>
      </c>
      <c r="E28" s="80" t="s">
        <v>4</v>
      </c>
      <c r="F28" s="80">
        <v>4</v>
      </c>
      <c r="G28" s="80" t="s">
        <v>45</v>
      </c>
      <c r="H28" s="94" t="s">
        <v>176</v>
      </c>
      <c r="I28" s="94" t="s">
        <v>176</v>
      </c>
      <c r="J28" s="81" t="s">
        <v>176</v>
      </c>
    </row>
    <row r="29" spans="2:13" x14ac:dyDescent="0.25">
      <c r="B29" s="80" t="s">
        <v>133</v>
      </c>
      <c r="C29" s="80" t="s">
        <v>46</v>
      </c>
      <c r="D29" s="80" t="s">
        <v>3</v>
      </c>
      <c r="E29" s="80" t="s">
        <v>4</v>
      </c>
      <c r="F29" s="82">
        <v>0.5</v>
      </c>
      <c r="G29" s="80" t="s">
        <v>47</v>
      </c>
      <c r="H29" s="94" t="s">
        <v>150</v>
      </c>
      <c r="I29" s="94" t="s">
        <v>150</v>
      </c>
      <c r="J29" s="81" t="s">
        <v>150</v>
      </c>
    </row>
    <row r="30" spans="2:13" ht="30" x14ac:dyDescent="0.25">
      <c r="B30" s="80" t="s">
        <v>133</v>
      </c>
      <c r="C30" s="80" t="s">
        <v>48</v>
      </c>
      <c r="D30" s="80" t="s">
        <v>3</v>
      </c>
      <c r="E30" s="80" t="s">
        <v>20</v>
      </c>
      <c r="F30" s="82">
        <v>0.6</v>
      </c>
      <c r="G30" s="80" t="s">
        <v>49</v>
      </c>
      <c r="H30" s="94" t="s">
        <v>150</v>
      </c>
      <c r="I30" s="94" t="s">
        <v>150</v>
      </c>
      <c r="J30" s="81" t="s">
        <v>150</v>
      </c>
    </row>
    <row r="31" spans="2:13" ht="30" x14ac:dyDescent="0.25">
      <c r="B31" s="80" t="s">
        <v>133</v>
      </c>
      <c r="C31" s="80" t="s">
        <v>50</v>
      </c>
      <c r="D31" s="80" t="s">
        <v>3</v>
      </c>
      <c r="E31" s="80" t="s">
        <v>4</v>
      </c>
      <c r="F31" s="82">
        <v>0.4</v>
      </c>
      <c r="G31" s="80" t="s">
        <v>51</v>
      </c>
      <c r="H31" s="94" t="s">
        <v>150</v>
      </c>
      <c r="I31" s="94" t="s">
        <v>150</v>
      </c>
      <c r="J31" s="81" t="s">
        <v>150</v>
      </c>
    </row>
    <row r="32" spans="2:13" x14ac:dyDescent="0.25">
      <c r="B32" s="80" t="s">
        <v>134</v>
      </c>
      <c r="C32" s="80" t="s">
        <v>52</v>
      </c>
      <c r="D32" s="80" t="s">
        <v>3</v>
      </c>
      <c r="E32" s="80" t="s">
        <v>6</v>
      </c>
      <c r="F32" s="80">
        <v>15</v>
      </c>
      <c r="G32" s="80" t="s">
        <v>53</v>
      </c>
      <c r="H32" s="94">
        <f>AVERAGE('TB Qualité Management'!Q19:R19)</f>
        <v>10.5</v>
      </c>
      <c r="I32" s="94">
        <f>AVERAGE('TB Qualité Management'!S19:T19)</f>
        <v>7.5</v>
      </c>
      <c r="J32" s="81">
        <f t="shared" si="0"/>
        <v>9</v>
      </c>
      <c r="L32" s="1" t="s">
        <v>173</v>
      </c>
      <c r="M32" s="1" t="s">
        <v>173</v>
      </c>
    </row>
    <row r="33" spans="2:13" x14ac:dyDescent="0.25">
      <c r="B33" s="80" t="s">
        <v>134</v>
      </c>
      <c r="C33" s="80" t="s">
        <v>54</v>
      </c>
      <c r="D33" s="80" t="s">
        <v>3</v>
      </c>
      <c r="E33" s="80" t="s">
        <v>20</v>
      </c>
      <c r="F33" s="82">
        <v>0.05</v>
      </c>
      <c r="G33" s="80" t="s">
        <v>55</v>
      </c>
      <c r="H33" s="95">
        <f>AVERAGE('TB Qualité Management'!Q10:V10)</f>
        <v>3.0000000000000002E-2</v>
      </c>
      <c r="I33" s="95">
        <f>AVERAGE('TB Qualité Management'!Q15:V15)</f>
        <v>1.5151515151515152E-2</v>
      </c>
      <c r="J33" s="83">
        <f t="shared" si="0"/>
        <v>2.2575757575757575E-2</v>
      </c>
      <c r="L33" s="1" t="s">
        <v>173</v>
      </c>
      <c r="M33" s="1" t="s">
        <v>173</v>
      </c>
    </row>
    <row r="34" spans="2:13" x14ac:dyDescent="0.25">
      <c r="B34" s="80" t="s">
        <v>134</v>
      </c>
      <c r="C34" s="80" t="s">
        <v>56</v>
      </c>
      <c r="D34" s="80" t="s">
        <v>3</v>
      </c>
      <c r="E34" s="80" t="s">
        <v>6</v>
      </c>
      <c r="F34" s="80">
        <v>5</v>
      </c>
      <c r="G34" s="80" t="s">
        <v>53</v>
      </c>
      <c r="H34" s="94">
        <f>AVERAGE('TB Qualité Management'!Q20:R20)</f>
        <v>0</v>
      </c>
      <c r="I34" s="94">
        <f>AVERAGE('TB Qualité Management'!S20:T20)</f>
        <v>0.5</v>
      </c>
      <c r="J34" s="81">
        <f t="shared" si="0"/>
        <v>0.25</v>
      </c>
      <c r="L34" s="1" t="s">
        <v>173</v>
      </c>
      <c r="M34" s="1" t="s">
        <v>173</v>
      </c>
    </row>
    <row r="35" spans="2:13" x14ac:dyDescent="0.25">
      <c r="B35" s="80" t="s">
        <v>134</v>
      </c>
      <c r="C35" s="80" t="s">
        <v>135</v>
      </c>
      <c r="D35" s="80" t="s">
        <v>3</v>
      </c>
      <c r="E35" s="80" t="s">
        <v>20</v>
      </c>
      <c r="F35" s="80">
        <v>5</v>
      </c>
      <c r="G35" s="80" t="s">
        <v>53</v>
      </c>
      <c r="H35" s="94" t="s">
        <v>147</v>
      </c>
      <c r="I35" s="94" t="s">
        <v>147</v>
      </c>
      <c r="J35" s="81" t="s">
        <v>147</v>
      </c>
    </row>
    <row r="36" spans="2:13" x14ac:dyDescent="0.25">
      <c r="B36" s="80" t="s">
        <v>136</v>
      </c>
      <c r="C36" s="84" t="s">
        <v>161</v>
      </c>
      <c r="D36" s="80" t="s">
        <v>3</v>
      </c>
      <c r="E36" s="80" t="s">
        <v>57</v>
      </c>
      <c r="F36" s="82">
        <v>0.95</v>
      </c>
      <c r="G36" s="80" t="s">
        <v>58</v>
      </c>
      <c r="H36" s="95">
        <f>'TB Qualité Management'!Q47</f>
        <v>0.56000000000000005</v>
      </c>
      <c r="I36" s="95" t="str">
        <f>'TB Qualité Management'!R47</f>
        <v>Pas d'indicateur</v>
      </c>
      <c r="J36" s="83">
        <f t="shared" si="0"/>
        <v>0.56000000000000005</v>
      </c>
      <c r="L36" s="1" t="s">
        <v>172</v>
      </c>
      <c r="M36" s="1" t="s">
        <v>172</v>
      </c>
    </row>
    <row r="37" spans="2:13" x14ac:dyDescent="0.25">
      <c r="B37" s="80" t="s">
        <v>136</v>
      </c>
      <c r="C37" s="84" t="s">
        <v>59</v>
      </c>
      <c r="D37" s="80" t="s">
        <v>3</v>
      </c>
      <c r="E37" s="80" t="s">
        <v>57</v>
      </c>
      <c r="F37" s="82">
        <v>0.9</v>
      </c>
      <c r="G37" s="80" t="s">
        <v>60</v>
      </c>
      <c r="H37" s="95">
        <f>'TB Qualité Management'!Q48</f>
        <v>1</v>
      </c>
      <c r="I37" s="95">
        <f>'TB Qualité Management'!R48</f>
        <v>1</v>
      </c>
      <c r="J37" s="83">
        <f t="shared" si="0"/>
        <v>1</v>
      </c>
      <c r="L37" s="1" t="s">
        <v>173</v>
      </c>
      <c r="M37" s="1" t="s">
        <v>173</v>
      </c>
    </row>
    <row r="38" spans="2:13" x14ac:dyDescent="0.25">
      <c r="B38" s="80" t="s">
        <v>136</v>
      </c>
      <c r="C38" s="84" t="s">
        <v>61</v>
      </c>
      <c r="D38" s="80" t="s">
        <v>3</v>
      </c>
      <c r="E38" s="80" t="s">
        <v>57</v>
      </c>
      <c r="F38" s="82">
        <v>0.85</v>
      </c>
      <c r="G38" s="80" t="s">
        <v>62</v>
      </c>
      <c r="H38" s="95">
        <f>'TB Qualité Management'!Q49</f>
        <v>0.85</v>
      </c>
      <c r="I38" s="95">
        <f>'TB Qualité Management'!R49</f>
        <v>0.85</v>
      </c>
      <c r="J38" s="83">
        <f t="shared" si="0"/>
        <v>0.85</v>
      </c>
      <c r="L38" s="1" t="s">
        <v>173</v>
      </c>
      <c r="M38" s="1" t="s">
        <v>173</v>
      </c>
    </row>
    <row r="39" spans="2:13" x14ac:dyDescent="0.25">
      <c r="B39" s="80" t="s">
        <v>136</v>
      </c>
      <c r="C39" s="84" t="s">
        <v>63</v>
      </c>
      <c r="D39" s="80" t="s">
        <v>3</v>
      </c>
      <c r="E39" s="80" t="s">
        <v>64</v>
      </c>
      <c r="F39" s="80">
        <v>2</v>
      </c>
      <c r="G39" s="80" t="s">
        <v>63</v>
      </c>
      <c r="H39" s="94">
        <v>0</v>
      </c>
      <c r="I39" s="94">
        <v>0</v>
      </c>
      <c r="J39" s="81">
        <f t="shared" si="0"/>
        <v>0</v>
      </c>
      <c r="L39" s="1" t="s">
        <v>173</v>
      </c>
      <c r="M39" s="1" t="s">
        <v>173</v>
      </c>
    </row>
    <row r="40" spans="2:13" ht="30" x14ac:dyDescent="0.25">
      <c r="B40" s="80" t="s">
        <v>137</v>
      </c>
      <c r="C40" s="80" t="s">
        <v>65</v>
      </c>
      <c r="D40" s="80" t="s">
        <v>3</v>
      </c>
      <c r="E40" s="80" t="s">
        <v>4</v>
      </c>
      <c r="F40" s="80">
        <v>6</v>
      </c>
      <c r="G40" s="80" t="s">
        <v>66</v>
      </c>
      <c r="H40" s="94">
        <f>'TB Qualité Management'!Q78</f>
        <v>6</v>
      </c>
      <c r="I40" s="94">
        <f>'TB Qualité Management'!R78</f>
        <v>0</v>
      </c>
      <c r="J40" s="81">
        <f t="shared" si="0"/>
        <v>3</v>
      </c>
      <c r="L40" s="1" t="s">
        <v>173</v>
      </c>
      <c r="M40" s="1" t="s">
        <v>173</v>
      </c>
    </row>
    <row r="41" spans="2:13" x14ac:dyDescent="0.25">
      <c r="B41" s="80" t="s">
        <v>137</v>
      </c>
      <c r="C41" s="80" t="s">
        <v>67</v>
      </c>
      <c r="D41" s="80" t="s">
        <v>3</v>
      </c>
      <c r="E41" s="80" t="s">
        <v>29</v>
      </c>
      <c r="F41" s="82">
        <v>0.8</v>
      </c>
      <c r="G41" s="80" t="s">
        <v>68</v>
      </c>
      <c r="H41" s="94"/>
      <c r="I41" s="94"/>
      <c r="J41" s="81">
        <v>0.74</v>
      </c>
      <c r="L41" s="1" t="s">
        <v>172</v>
      </c>
      <c r="M41" s="1" t="s">
        <v>172</v>
      </c>
    </row>
    <row r="42" spans="2:13" x14ac:dyDescent="0.25">
      <c r="B42" s="80" t="s">
        <v>139</v>
      </c>
      <c r="C42" s="80" t="s">
        <v>69</v>
      </c>
      <c r="D42" s="80" t="s">
        <v>3</v>
      </c>
      <c r="E42" s="80" t="s">
        <v>6</v>
      </c>
      <c r="F42" s="80">
        <v>3</v>
      </c>
      <c r="G42" s="80" t="s">
        <v>70</v>
      </c>
      <c r="H42" s="94">
        <f>AVERAGE('TB Qualité Management'!Q107:R107)</f>
        <v>1.5</v>
      </c>
      <c r="I42" s="94">
        <f>AVERAGE('TB Qualité Management'!S107:T107)</f>
        <v>0.5</v>
      </c>
      <c r="J42" s="81">
        <f t="shared" si="0"/>
        <v>1</v>
      </c>
      <c r="L42" s="1" t="s">
        <v>173</v>
      </c>
      <c r="M42" s="1" t="s">
        <v>173</v>
      </c>
    </row>
    <row r="43" spans="2:13" ht="30" x14ac:dyDescent="0.25">
      <c r="B43" s="80" t="s">
        <v>139</v>
      </c>
      <c r="C43" s="80" t="s">
        <v>71</v>
      </c>
      <c r="D43" s="80" t="s">
        <v>3</v>
      </c>
      <c r="E43" s="80" t="s">
        <v>6</v>
      </c>
      <c r="F43" s="80">
        <v>25</v>
      </c>
      <c r="G43" s="80" t="s">
        <v>72</v>
      </c>
      <c r="H43" s="94">
        <f>AVERAGE(SUM('TB Qualité Management'!Q108:Q110),SUM('TB Qualité Management'!R108:R110))</f>
        <v>21</v>
      </c>
      <c r="I43" s="94">
        <f>AVERAGE(SUM('TB Qualité Management'!S108:S110),SUM('TB Qualité Management'!T108:T110))</f>
        <v>23.5</v>
      </c>
      <c r="J43" s="81">
        <f t="shared" si="0"/>
        <v>22.25</v>
      </c>
      <c r="L43" s="1" t="s">
        <v>173</v>
      </c>
      <c r="M43" s="1" t="s">
        <v>173</v>
      </c>
    </row>
    <row r="44" spans="2:13" ht="30" x14ac:dyDescent="0.25">
      <c r="B44" s="80" t="s">
        <v>139</v>
      </c>
      <c r="C44" s="80" t="s">
        <v>73</v>
      </c>
      <c r="D44" s="80" t="s">
        <v>3</v>
      </c>
      <c r="E44" s="80" t="s">
        <v>6</v>
      </c>
      <c r="F44" s="80">
        <v>1</v>
      </c>
      <c r="G44" s="80" t="s">
        <v>138</v>
      </c>
      <c r="H44" s="94">
        <f>AVERAGE('TB Qualité Management'!Q112:R112)</f>
        <v>6.8</v>
      </c>
      <c r="I44" s="94">
        <f>AVERAGE('TB Qualité Management'!S112:T112)</f>
        <v>2.5</v>
      </c>
      <c r="J44" s="81">
        <f t="shared" si="0"/>
        <v>4.6500000000000004</v>
      </c>
      <c r="L44" s="1" t="s">
        <v>172</v>
      </c>
      <c r="M44" s="1" t="s">
        <v>172</v>
      </c>
    </row>
    <row r="45" spans="2:13" x14ac:dyDescent="0.25">
      <c r="B45" s="80" t="s">
        <v>140</v>
      </c>
      <c r="C45" s="80" t="s">
        <v>74</v>
      </c>
      <c r="D45" s="80" t="s">
        <v>3</v>
      </c>
      <c r="E45" s="80" t="s">
        <v>6</v>
      </c>
      <c r="F45" s="82">
        <v>0.8</v>
      </c>
      <c r="G45" s="80" t="s">
        <v>75</v>
      </c>
      <c r="H45" s="95">
        <f>AVERAGE('TB Qualité Management'!Q134:R134)</f>
        <v>1</v>
      </c>
      <c r="I45" s="95">
        <f>AVERAGE('TB Qualité Management'!S134:T134)</f>
        <v>1</v>
      </c>
      <c r="J45" s="83">
        <f t="shared" si="0"/>
        <v>1</v>
      </c>
      <c r="L45" s="1" t="s">
        <v>173</v>
      </c>
      <c r="M45" s="1" t="s">
        <v>173</v>
      </c>
    </row>
    <row r="46" spans="2:13" ht="30" x14ac:dyDescent="0.25">
      <c r="B46" s="80" t="s">
        <v>140</v>
      </c>
      <c r="C46" s="80" t="s">
        <v>76</v>
      </c>
      <c r="D46" s="80" t="s">
        <v>3</v>
      </c>
      <c r="E46" s="80" t="s">
        <v>29</v>
      </c>
      <c r="F46" s="80">
        <v>0</v>
      </c>
      <c r="G46" s="80" t="s">
        <v>53</v>
      </c>
      <c r="H46" s="94"/>
      <c r="I46" s="94"/>
      <c r="J46" s="81">
        <v>0</v>
      </c>
      <c r="L46" s="1" t="s">
        <v>173</v>
      </c>
      <c r="M46" s="1" t="s">
        <v>173</v>
      </c>
    </row>
    <row r="47" spans="2:13" x14ac:dyDescent="0.25">
      <c r="B47" s="80" t="s">
        <v>141</v>
      </c>
      <c r="C47" s="80" t="s">
        <v>77</v>
      </c>
      <c r="D47" s="80" t="s">
        <v>22</v>
      </c>
      <c r="E47" s="80" t="s">
        <v>6</v>
      </c>
      <c r="F47" s="80">
        <v>6</v>
      </c>
      <c r="G47" s="80" t="s">
        <v>78</v>
      </c>
      <c r="H47" s="94" t="s">
        <v>147</v>
      </c>
      <c r="I47" s="94" t="s">
        <v>147</v>
      </c>
      <c r="J47" s="81" t="s">
        <v>147</v>
      </c>
    </row>
    <row r="48" spans="2:13" x14ac:dyDescent="0.25">
      <c r="B48" s="80" t="s">
        <v>141</v>
      </c>
      <c r="C48" s="80" t="s">
        <v>79</v>
      </c>
      <c r="D48" s="80" t="s">
        <v>3</v>
      </c>
      <c r="E48" s="80" t="s">
        <v>6</v>
      </c>
      <c r="F48" s="80">
        <v>0</v>
      </c>
      <c r="G48" s="80" t="s">
        <v>80</v>
      </c>
      <c r="H48" s="94">
        <f>AVERAGE('TB Qualité Management'!Q159:R159)</f>
        <v>0.5</v>
      </c>
      <c r="I48" s="94">
        <f>AVERAGE('TB Qualité Management'!S159:T159)</f>
        <v>0</v>
      </c>
      <c r="J48" s="81">
        <f t="shared" si="0"/>
        <v>0.25</v>
      </c>
      <c r="L48" s="1" t="s">
        <v>172</v>
      </c>
      <c r="M48" s="1" t="s">
        <v>173</v>
      </c>
    </row>
    <row r="49" spans="2:13" x14ac:dyDescent="0.25">
      <c r="B49" s="80" t="s">
        <v>141</v>
      </c>
      <c r="C49" s="80" t="s">
        <v>81</v>
      </c>
      <c r="D49" s="80" t="s">
        <v>3</v>
      </c>
      <c r="E49" s="80" t="s">
        <v>6</v>
      </c>
      <c r="F49" s="80">
        <v>0</v>
      </c>
      <c r="G49" s="80" t="s">
        <v>82</v>
      </c>
      <c r="H49" s="94">
        <f>AVERAGE('TB Qualité Management'!Q160:R160)</f>
        <v>0.5</v>
      </c>
      <c r="I49" s="94">
        <f>AVERAGE('TB Qualité Management'!S160:T160)</f>
        <v>0</v>
      </c>
      <c r="J49" s="81">
        <f t="shared" si="0"/>
        <v>0.25</v>
      </c>
      <c r="L49" s="1" t="s">
        <v>172</v>
      </c>
      <c r="M49" s="1" t="s">
        <v>173</v>
      </c>
    </row>
    <row r="50" spans="2:13" x14ac:dyDescent="0.25">
      <c r="B50" s="80" t="s">
        <v>141</v>
      </c>
      <c r="C50" s="80" t="s">
        <v>83</v>
      </c>
      <c r="D50" s="80" t="s">
        <v>3</v>
      </c>
      <c r="E50" s="80" t="s">
        <v>6</v>
      </c>
      <c r="F50" s="80">
        <v>0</v>
      </c>
      <c r="G50" s="80" t="s">
        <v>84</v>
      </c>
      <c r="H50" s="94">
        <f>AVERAGE('TB Qualité Management'!Q161:R161)</f>
        <v>0</v>
      </c>
      <c r="I50" s="94">
        <f>AVERAGE('TB Qualité Management'!S161:T161)</f>
        <v>0</v>
      </c>
      <c r="J50" s="81">
        <f t="shared" si="0"/>
        <v>0</v>
      </c>
      <c r="L50" s="1" t="s">
        <v>173</v>
      </c>
      <c r="M50" s="1" t="s">
        <v>173</v>
      </c>
    </row>
    <row r="51" spans="2:13" x14ac:dyDescent="0.25">
      <c r="B51" s="87" t="s">
        <v>141</v>
      </c>
      <c r="C51" s="87" t="s">
        <v>85</v>
      </c>
      <c r="D51" s="87" t="s">
        <v>22</v>
      </c>
      <c r="E51" s="87" t="s">
        <v>6</v>
      </c>
      <c r="F51" s="87">
        <v>6</v>
      </c>
      <c r="G51" s="87" t="s">
        <v>86</v>
      </c>
      <c r="H51" s="94" t="s">
        <v>147</v>
      </c>
      <c r="I51" s="94" t="s">
        <v>147</v>
      </c>
      <c r="J51" s="81" t="s">
        <v>147</v>
      </c>
    </row>
  </sheetData>
  <autoFilter ref="L5:M7" xr:uid="{DC12AA5B-61E6-4AA0-B1CF-2F7F0D61AEA8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X180"/>
  <sheetViews>
    <sheetView topLeftCell="J151" zoomScale="60" zoomScaleNormal="60" workbookViewId="0">
      <selection activeCell="I48" sqref="I48:L48"/>
    </sheetView>
  </sheetViews>
  <sheetFormatPr baseColWidth="10" defaultColWidth="11.42578125" defaultRowHeight="15" x14ac:dyDescent="0.25"/>
  <cols>
    <col min="1" max="1" width="11.42578125" style="3"/>
    <col min="2" max="2" width="46" style="3" customWidth="1"/>
    <col min="3" max="3" width="27.42578125" style="4" customWidth="1"/>
    <col min="4" max="4" width="22.85546875" style="4" customWidth="1"/>
    <col min="5" max="5" width="17.140625" style="4" bestFit="1" customWidth="1"/>
    <col min="6" max="6" width="16.42578125" style="4" bestFit="1" customWidth="1"/>
    <col min="7" max="7" width="11.42578125" style="3"/>
    <col min="8" max="8" width="49.5703125" style="3" customWidth="1"/>
    <col min="9" max="9" width="22.140625" style="3" bestFit="1" customWidth="1"/>
    <col min="10" max="10" width="21.7109375" style="3" bestFit="1" customWidth="1"/>
    <col min="11" max="12" width="21.140625" style="3" bestFit="1" customWidth="1"/>
    <col min="13" max="14" width="17.7109375" style="3" customWidth="1"/>
    <col min="15" max="15" width="11.42578125" style="3" customWidth="1"/>
    <col min="16" max="16" width="49.5703125" style="3" customWidth="1"/>
    <col min="17" max="17" width="22.140625" style="3" bestFit="1" customWidth="1"/>
    <col min="18" max="18" width="21" style="3" customWidth="1"/>
    <col min="19" max="20" width="21.140625" style="3" bestFit="1" customWidth="1"/>
    <col min="21" max="22" width="17.7109375" style="3" customWidth="1"/>
    <col min="23" max="16384" width="11.42578125" style="3"/>
  </cols>
  <sheetData>
    <row r="2" spans="2:22" x14ac:dyDescent="0.25">
      <c r="B2" s="66">
        <v>43195</v>
      </c>
      <c r="C2" s="1" t="s">
        <v>151</v>
      </c>
    </row>
    <row r="3" spans="2:22" x14ac:dyDescent="0.25">
      <c r="B3" s="1"/>
      <c r="C3" s="1" t="s">
        <v>152</v>
      </c>
    </row>
    <row r="6" spans="2:22" ht="18.75" x14ac:dyDescent="0.25">
      <c r="B6" s="93" t="s">
        <v>93</v>
      </c>
      <c r="C6" s="93"/>
      <c r="D6" s="93"/>
      <c r="E6" s="93"/>
      <c r="F6" s="93"/>
      <c r="H6" s="93" t="s">
        <v>94</v>
      </c>
      <c r="I6" s="93"/>
      <c r="J6" s="93"/>
      <c r="K6" s="93"/>
      <c r="L6" s="93"/>
      <c r="M6" s="93"/>
      <c r="N6" s="93"/>
      <c r="P6" s="93" t="s">
        <v>100</v>
      </c>
      <c r="Q6" s="93"/>
      <c r="R6" s="93"/>
      <c r="S6" s="93"/>
      <c r="T6" s="93"/>
      <c r="U6" s="93"/>
      <c r="V6" s="93"/>
    </row>
    <row r="7" spans="2:22" ht="15.75" thickBot="1" x14ac:dyDescent="0.3"/>
    <row r="8" spans="2:22" ht="24.75" customHeight="1" thickBot="1" x14ac:dyDescent="0.3">
      <c r="B8" s="90" t="s">
        <v>89</v>
      </c>
      <c r="C8" s="91"/>
      <c r="D8" s="91"/>
      <c r="E8" s="91"/>
      <c r="F8" s="92"/>
      <c r="H8" s="90" t="s">
        <v>92</v>
      </c>
      <c r="I8" s="91"/>
      <c r="J8" s="91"/>
      <c r="K8" s="91"/>
      <c r="L8" s="91"/>
      <c r="M8" s="91"/>
      <c r="N8" s="92"/>
      <c r="P8" s="90" t="s">
        <v>101</v>
      </c>
      <c r="Q8" s="91"/>
      <c r="R8" s="91"/>
      <c r="S8" s="91"/>
      <c r="T8" s="91"/>
      <c r="U8" s="91"/>
      <c r="V8" s="92"/>
    </row>
    <row r="9" spans="2:22" ht="24.75" customHeight="1" x14ac:dyDescent="0.25">
      <c r="B9" s="5"/>
      <c r="C9" s="56" t="s">
        <v>118</v>
      </c>
      <c r="D9" s="56" t="s">
        <v>119</v>
      </c>
      <c r="E9" s="6"/>
      <c r="F9" s="7"/>
      <c r="H9" s="8"/>
      <c r="I9" s="9">
        <v>43101</v>
      </c>
      <c r="J9" s="9">
        <v>43132</v>
      </c>
      <c r="K9" s="9">
        <v>43160</v>
      </c>
      <c r="L9" s="9">
        <v>43191</v>
      </c>
      <c r="M9" s="9">
        <v>43221</v>
      </c>
      <c r="N9" s="10">
        <v>43252</v>
      </c>
      <c r="P9" s="8"/>
      <c r="Q9" s="9">
        <v>43101</v>
      </c>
      <c r="R9" s="9">
        <v>43132</v>
      </c>
      <c r="S9" s="9">
        <v>43160</v>
      </c>
      <c r="T9" s="9">
        <v>43191</v>
      </c>
      <c r="U9" s="9">
        <v>43221</v>
      </c>
      <c r="V9" s="10">
        <v>43252</v>
      </c>
    </row>
    <row r="10" spans="2:22" ht="34.5" customHeight="1" x14ac:dyDescent="0.25">
      <c r="B10" s="11" t="s">
        <v>2</v>
      </c>
      <c r="C10" s="12">
        <v>5</v>
      </c>
      <c r="D10" s="12">
        <v>4</v>
      </c>
      <c r="E10" s="12"/>
      <c r="F10" s="13"/>
      <c r="H10" s="11" t="s">
        <v>19</v>
      </c>
      <c r="I10" s="61" t="s">
        <v>147</v>
      </c>
      <c r="J10" s="61" t="s">
        <v>147</v>
      </c>
      <c r="K10" s="15">
        <v>0.93600000000000005</v>
      </c>
      <c r="L10" s="15">
        <v>0.97</v>
      </c>
      <c r="M10" s="15">
        <v>0.94</v>
      </c>
      <c r="N10" s="16">
        <v>0.99</v>
      </c>
      <c r="P10" s="11" t="s">
        <v>54</v>
      </c>
      <c r="Q10" s="15">
        <v>0.02</v>
      </c>
      <c r="R10" s="15">
        <v>0.05</v>
      </c>
      <c r="S10" s="15">
        <v>0.02</v>
      </c>
      <c r="T10" s="15">
        <v>0.02</v>
      </c>
      <c r="U10" s="15">
        <v>0.05</v>
      </c>
      <c r="V10" s="16">
        <v>0.02</v>
      </c>
    </row>
    <row r="11" spans="2:22" ht="34.5" customHeight="1" x14ac:dyDescent="0.25">
      <c r="B11" s="55" t="s">
        <v>165</v>
      </c>
      <c r="C11" s="15">
        <v>1.08</v>
      </c>
      <c r="D11" s="15">
        <v>1.1100000000000001</v>
      </c>
      <c r="E11" s="17"/>
      <c r="F11" s="16"/>
      <c r="H11" s="11" t="s">
        <v>23</v>
      </c>
      <c r="I11" s="67" t="s">
        <v>147</v>
      </c>
      <c r="J11" s="67" t="s">
        <v>147</v>
      </c>
      <c r="K11" s="65">
        <v>2.8472222222222222E-2</v>
      </c>
      <c r="L11" s="65">
        <v>1.2499999999999999E-2</v>
      </c>
      <c r="M11" s="65">
        <v>2.013888888888889E-2</v>
      </c>
      <c r="N11" s="65">
        <v>1.6666666666666666E-2</v>
      </c>
      <c r="P11" s="11" t="s">
        <v>111</v>
      </c>
      <c r="Q11" s="62" t="s">
        <v>147</v>
      </c>
      <c r="R11" s="62" t="s">
        <v>147</v>
      </c>
      <c r="S11" s="62" t="s">
        <v>147</v>
      </c>
      <c r="T11" s="62" t="s">
        <v>147</v>
      </c>
      <c r="U11" s="62" t="s">
        <v>147</v>
      </c>
      <c r="V11" s="62" t="s">
        <v>147</v>
      </c>
    </row>
    <row r="12" spans="2:22" ht="34.5" customHeight="1" x14ac:dyDescent="0.25">
      <c r="B12" s="55" t="s">
        <v>166</v>
      </c>
      <c r="C12" s="15">
        <v>1.06</v>
      </c>
      <c r="D12" s="15">
        <v>1.27</v>
      </c>
      <c r="E12" s="17"/>
      <c r="F12" s="16"/>
      <c r="H12" s="11"/>
      <c r="I12" s="67"/>
      <c r="J12" s="67"/>
      <c r="K12" s="65"/>
      <c r="L12" s="65"/>
      <c r="M12" s="65"/>
      <c r="N12" s="65"/>
      <c r="P12" s="11"/>
      <c r="Q12" s="62"/>
      <c r="R12" s="62"/>
      <c r="S12" s="62"/>
      <c r="T12" s="62"/>
      <c r="U12" s="62"/>
      <c r="V12" s="62"/>
    </row>
    <row r="13" spans="2:22" ht="24.75" customHeight="1" x14ac:dyDescent="0.25">
      <c r="B13" s="11" t="s">
        <v>7</v>
      </c>
      <c r="C13" s="76">
        <v>0.71</v>
      </c>
      <c r="D13" s="77"/>
      <c r="E13" s="15"/>
      <c r="F13" s="16"/>
      <c r="H13" s="54"/>
      <c r="I13" s="4"/>
      <c r="J13" s="4"/>
      <c r="K13" s="4"/>
      <c r="L13" s="4"/>
      <c r="M13" s="4"/>
      <c r="N13" s="24"/>
      <c r="P13" s="23"/>
      <c r="Q13" s="4"/>
      <c r="R13" s="4"/>
      <c r="S13" s="4"/>
      <c r="T13" s="4"/>
      <c r="U13" s="4"/>
      <c r="V13" s="24"/>
    </row>
    <row r="14" spans="2:22" ht="24.75" customHeight="1" x14ac:dyDescent="0.25">
      <c r="B14" s="30"/>
      <c r="F14" s="25"/>
      <c r="H14" s="23"/>
      <c r="I14" s="26">
        <v>43282</v>
      </c>
      <c r="J14" s="26">
        <v>43313</v>
      </c>
      <c r="K14" s="26">
        <v>43344</v>
      </c>
      <c r="L14" s="26">
        <v>43374</v>
      </c>
      <c r="M14" s="26">
        <v>43405</v>
      </c>
      <c r="N14" s="27">
        <v>43435</v>
      </c>
      <c r="P14" s="23"/>
      <c r="Q14" s="26">
        <v>43282</v>
      </c>
      <c r="R14" s="26">
        <v>43313</v>
      </c>
      <c r="S14" s="26">
        <v>43344</v>
      </c>
      <c r="T14" s="26">
        <v>43374</v>
      </c>
      <c r="U14" s="26">
        <v>43405</v>
      </c>
      <c r="V14" s="27">
        <v>43435</v>
      </c>
    </row>
    <row r="15" spans="2:22" ht="24.75" customHeight="1" x14ac:dyDescent="0.25">
      <c r="B15" s="30"/>
      <c r="F15" s="25"/>
      <c r="H15" s="11" t="s">
        <v>19</v>
      </c>
      <c r="I15" s="15">
        <v>0.99</v>
      </c>
      <c r="J15" s="15">
        <v>0.97</v>
      </c>
      <c r="K15" s="15">
        <v>1</v>
      </c>
      <c r="L15" s="15">
        <v>0.97</v>
      </c>
      <c r="M15" s="15">
        <v>0.96</v>
      </c>
      <c r="N15" s="16">
        <v>0.99</v>
      </c>
      <c r="P15" s="11" t="s">
        <v>54</v>
      </c>
      <c r="Q15" s="61">
        <f>0/44</f>
        <v>0</v>
      </c>
      <c r="R15" s="61">
        <f>0/44</f>
        <v>0</v>
      </c>
      <c r="S15" s="61">
        <f>2/44</f>
        <v>4.5454545454545456E-2</v>
      </c>
      <c r="T15" s="61">
        <f>1/44</f>
        <v>2.2727272727272728E-2</v>
      </c>
      <c r="U15" s="61">
        <f>1/44</f>
        <v>2.2727272727272728E-2</v>
      </c>
      <c r="V15" s="73">
        <f>0/44</f>
        <v>0</v>
      </c>
    </row>
    <row r="16" spans="2:22" ht="24.75" customHeight="1" x14ac:dyDescent="0.25">
      <c r="B16" s="30"/>
      <c r="F16" s="25"/>
      <c r="H16" s="11" t="s">
        <v>23</v>
      </c>
      <c r="I16" s="65">
        <v>2.4999999999999998E-2</v>
      </c>
      <c r="J16" s="65">
        <v>2.8472222222222222E-2</v>
      </c>
      <c r="K16" s="65">
        <v>4.7222222222222221E-2</v>
      </c>
      <c r="L16" s="65">
        <v>5.5555555555555552E-2</v>
      </c>
      <c r="M16" s="65">
        <v>4.7222222222222221E-2</v>
      </c>
      <c r="N16" s="65">
        <v>4.027777777777778E-2</v>
      </c>
      <c r="P16" s="11" t="s">
        <v>111</v>
      </c>
      <c r="Q16" s="62" t="s">
        <v>147</v>
      </c>
      <c r="R16" s="62" t="s">
        <v>147</v>
      </c>
      <c r="S16" s="62" t="s">
        <v>147</v>
      </c>
      <c r="T16" s="62" t="s">
        <v>147</v>
      </c>
      <c r="U16" s="62" t="s">
        <v>147</v>
      </c>
      <c r="V16" s="62" t="s">
        <v>147</v>
      </c>
    </row>
    <row r="17" spans="2:24" ht="24.75" customHeight="1" x14ac:dyDescent="0.25">
      <c r="B17" s="30"/>
      <c r="F17" s="25"/>
      <c r="H17" s="30"/>
      <c r="I17" s="4"/>
      <c r="J17" s="4"/>
      <c r="K17" s="4"/>
      <c r="L17" s="4"/>
      <c r="M17" s="4"/>
      <c r="N17" s="25"/>
      <c r="P17" s="11"/>
      <c r="Q17" s="20"/>
      <c r="R17" s="20"/>
      <c r="S17" s="20"/>
      <c r="T17" s="20"/>
      <c r="U17" s="21"/>
      <c r="V17" s="22"/>
    </row>
    <row r="18" spans="2:24" ht="24.75" customHeight="1" x14ac:dyDescent="0.25">
      <c r="B18" s="5"/>
      <c r="F18" s="25"/>
      <c r="H18" s="23"/>
      <c r="I18" s="28" t="s">
        <v>120</v>
      </c>
      <c r="J18" s="28" t="s">
        <v>121</v>
      </c>
      <c r="K18" s="28" t="s">
        <v>122</v>
      </c>
      <c r="L18" s="28" t="s">
        <v>123</v>
      </c>
      <c r="M18" s="4"/>
      <c r="N18" s="25"/>
      <c r="P18" s="23"/>
      <c r="Q18" s="28" t="s">
        <v>120</v>
      </c>
      <c r="R18" s="28" t="s">
        <v>121</v>
      </c>
      <c r="S18" s="28" t="s">
        <v>122</v>
      </c>
      <c r="T18" s="28" t="s">
        <v>123</v>
      </c>
      <c r="U18" s="21"/>
      <c r="V18" s="22"/>
    </row>
    <row r="19" spans="2:24" ht="24.75" customHeight="1" x14ac:dyDescent="0.25">
      <c r="B19" s="5"/>
      <c r="F19" s="25"/>
      <c r="H19" s="11" t="s">
        <v>17</v>
      </c>
      <c r="I19" s="69" t="s">
        <v>149</v>
      </c>
      <c r="J19" s="70">
        <v>6.4814814814814813E-4</v>
      </c>
      <c r="K19" s="69" t="s">
        <v>149</v>
      </c>
      <c r="L19" s="69" t="s">
        <v>149</v>
      </c>
      <c r="M19" s="4"/>
      <c r="N19" s="25"/>
      <c r="P19" s="55" t="s">
        <v>52</v>
      </c>
      <c r="Q19" s="62">
        <v>15</v>
      </c>
      <c r="R19" s="62">
        <v>6</v>
      </c>
      <c r="S19" s="62">
        <v>4</v>
      </c>
      <c r="T19" s="62">
        <v>11</v>
      </c>
      <c r="U19" s="4"/>
      <c r="V19" s="25"/>
      <c r="X19" s="1"/>
    </row>
    <row r="20" spans="2:24" ht="24.75" customHeight="1" x14ac:dyDescent="0.25">
      <c r="B20" s="5"/>
      <c r="F20" s="25"/>
      <c r="H20" s="11"/>
      <c r="I20" s="31"/>
      <c r="J20" s="63"/>
      <c r="K20" s="31"/>
      <c r="L20" s="31"/>
      <c r="M20" s="4"/>
      <c r="N20" s="25"/>
      <c r="P20" s="11" t="s">
        <v>56</v>
      </c>
      <c r="Q20" s="62">
        <v>0</v>
      </c>
      <c r="R20" s="62">
        <v>0</v>
      </c>
      <c r="S20" s="62">
        <v>1</v>
      </c>
      <c r="T20" s="62">
        <v>0</v>
      </c>
      <c r="U20" s="4"/>
      <c r="V20" s="25"/>
      <c r="X20" s="1"/>
    </row>
    <row r="21" spans="2:24" ht="24.75" customHeight="1" x14ac:dyDescent="0.25">
      <c r="B21" s="5"/>
      <c r="F21" s="25"/>
      <c r="H21" s="11"/>
      <c r="I21" s="31"/>
      <c r="J21" s="31"/>
      <c r="K21" s="31"/>
      <c r="L21" s="31"/>
      <c r="M21" s="4"/>
      <c r="N21" s="25"/>
      <c r="P21" s="11"/>
      <c r="Q21" s="31"/>
      <c r="R21" s="31"/>
      <c r="S21" s="31"/>
      <c r="T21" s="31"/>
      <c r="U21" s="4"/>
      <c r="V21" s="25"/>
      <c r="X21" s="1"/>
    </row>
    <row r="22" spans="2:24" ht="24.75" customHeight="1" thickBot="1" x14ac:dyDescent="0.3">
      <c r="B22" s="32"/>
      <c r="C22" s="33"/>
      <c r="D22" s="33"/>
      <c r="E22" s="33"/>
      <c r="F22" s="34"/>
      <c r="H22" s="11"/>
      <c r="I22" s="31"/>
      <c r="J22" s="31"/>
      <c r="K22" s="31"/>
      <c r="L22" s="31"/>
      <c r="M22" s="4"/>
      <c r="N22" s="25"/>
      <c r="P22" s="11"/>
      <c r="Q22" s="31"/>
      <c r="R22" s="31"/>
      <c r="S22" s="31"/>
      <c r="T22" s="31"/>
      <c r="U22" s="4"/>
      <c r="V22" s="25"/>
      <c r="X22" s="1"/>
    </row>
    <row r="23" spans="2:24" ht="24.75" customHeight="1" x14ac:dyDescent="0.25">
      <c r="H23" s="11"/>
      <c r="I23" s="31"/>
      <c r="J23" s="31"/>
      <c r="K23" s="31"/>
      <c r="L23" s="31"/>
      <c r="M23" s="4"/>
      <c r="N23" s="25"/>
      <c r="P23" s="11"/>
      <c r="Q23" s="31"/>
      <c r="R23" s="31"/>
      <c r="S23" s="31"/>
      <c r="T23" s="31"/>
      <c r="U23" s="4"/>
      <c r="V23" s="25"/>
    </row>
    <row r="24" spans="2:24" ht="24.75" customHeight="1" thickBot="1" x14ac:dyDescent="0.3">
      <c r="H24" s="11"/>
      <c r="I24" s="31"/>
      <c r="J24" s="31"/>
      <c r="K24" s="31"/>
      <c r="L24" s="31"/>
      <c r="M24" s="4"/>
      <c r="N24" s="25"/>
      <c r="P24" s="11"/>
      <c r="Q24" s="31"/>
      <c r="R24" s="31"/>
      <c r="S24" s="31"/>
      <c r="T24" s="31"/>
      <c r="U24" s="4"/>
      <c r="V24" s="25"/>
    </row>
    <row r="25" spans="2:24" ht="24.75" customHeight="1" thickBot="1" x14ac:dyDescent="0.3">
      <c r="B25" s="90" t="s">
        <v>90</v>
      </c>
      <c r="C25" s="91"/>
      <c r="D25" s="91"/>
      <c r="E25" s="91"/>
      <c r="F25" s="92"/>
      <c r="H25" s="11"/>
      <c r="I25" s="31"/>
      <c r="J25" s="31"/>
      <c r="K25" s="31"/>
      <c r="L25" s="31"/>
      <c r="M25" s="4"/>
      <c r="N25" s="25"/>
      <c r="P25" s="11"/>
      <c r="Q25" s="31"/>
      <c r="R25" s="31"/>
      <c r="S25" s="31"/>
      <c r="T25" s="31"/>
      <c r="U25" s="4"/>
      <c r="V25" s="25"/>
    </row>
    <row r="26" spans="2:24" x14ac:dyDescent="0.25">
      <c r="B26" s="5"/>
      <c r="C26" s="56" t="s">
        <v>120</v>
      </c>
      <c r="D26" s="56" t="s">
        <v>121</v>
      </c>
      <c r="E26" s="56" t="s">
        <v>122</v>
      </c>
      <c r="F26" s="57" t="s">
        <v>123</v>
      </c>
      <c r="H26" s="11"/>
      <c r="I26" s="31"/>
      <c r="J26" s="31"/>
      <c r="K26" s="31"/>
      <c r="L26" s="31"/>
      <c r="M26" s="4"/>
      <c r="N26" s="25"/>
      <c r="P26" s="11"/>
      <c r="Q26" s="31"/>
      <c r="R26" s="31"/>
      <c r="S26" s="31"/>
      <c r="T26" s="31"/>
      <c r="U26" s="4"/>
      <c r="V26" s="25"/>
    </row>
    <row r="27" spans="2:24" x14ac:dyDescent="0.25">
      <c r="B27" s="55" t="s">
        <v>143</v>
      </c>
      <c r="C27" s="59">
        <v>1437</v>
      </c>
      <c r="D27" s="59">
        <v>1090</v>
      </c>
      <c r="E27" s="59">
        <v>1090</v>
      </c>
      <c r="F27" s="60">
        <v>1421</v>
      </c>
      <c r="H27" s="23"/>
      <c r="I27" s="4"/>
      <c r="J27" s="4"/>
      <c r="K27" s="4"/>
      <c r="L27" s="4"/>
      <c r="M27" s="4"/>
      <c r="N27" s="25"/>
      <c r="P27" s="11"/>
      <c r="Q27" s="31"/>
      <c r="R27" s="31"/>
      <c r="S27" s="31"/>
      <c r="T27" s="31"/>
      <c r="U27" s="4"/>
      <c r="V27" s="25"/>
    </row>
    <row r="28" spans="2:24" ht="24.75" customHeight="1" x14ac:dyDescent="0.25">
      <c r="B28" s="55" t="s">
        <v>12</v>
      </c>
      <c r="C28" s="15">
        <v>0.81</v>
      </c>
      <c r="D28" s="15">
        <v>0.86</v>
      </c>
      <c r="E28" s="15">
        <v>0.82</v>
      </c>
      <c r="F28" s="15">
        <v>0.73</v>
      </c>
      <c r="H28" s="23"/>
      <c r="I28" s="4"/>
      <c r="J28" s="4"/>
      <c r="K28" s="4"/>
      <c r="L28" s="4"/>
      <c r="M28" s="4"/>
      <c r="N28" s="25"/>
      <c r="P28" s="11"/>
      <c r="Q28" s="31"/>
      <c r="R28" s="31"/>
      <c r="S28" s="31"/>
      <c r="T28" s="31"/>
      <c r="U28" s="4"/>
      <c r="V28" s="25"/>
    </row>
    <row r="29" spans="2:24" ht="24.75" customHeight="1" x14ac:dyDescent="0.25">
      <c r="B29" s="55"/>
      <c r="C29" s="58"/>
      <c r="D29" s="58"/>
      <c r="F29" s="25"/>
      <c r="H29" s="23"/>
      <c r="I29" s="4"/>
      <c r="J29" s="4"/>
      <c r="K29" s="4"/>
      <c r="L29" s="4"/>
      <c r="M29" s="4"/>
      <c r="N29" s="25"/>
      <c r="P29" s="23"/>
      <c r="Q29" s="4"/>
      <c r="R29" s="4"/>
      <c r="S29" s="4"/>
      <c r="T29" s="4"/>
      <c r="U29" s="4"/>
      <c r="V29" s="25"/>
    </row>
    <row r="30" spans="2:24" ht="24.75" customHeight="1" x14ac:dyDescent="0.25">
      <c r="B30" s="55"/>
      <c r="C30" s="28"/>
      <c r="D30" s="28"/>
      <c r="E30" s="28"/>
      <c r="F30" s="29"/>
      <c r="H30" s="23"/>
      <c r="I30" s="4"/>
      <c r="J30" s="4"/>
      <c r="K30" s="4"/>
      <c r="L30" s="4"/>
      <c r="M30" s="4"/>
      <c r="N30" s="25"/>
      <c r="P30" s="23"/>
      <c r="Q30" s="4"/>
      <c r="R30" s="4"/>
      <c r="S30" s="4"/>
      <c r="T30" s="4"/>
      <c r="U30" s="4"/>
      <c r="V30" s="25"/>
    </row>
    <row r="31" spans="2:24" ht="31.5" customHeight="1" x14ac:dyDescent="0.25">
      <c r="B31" s="11"/>
      <c r="C31" s="15"/>
      <c r="D31" s="15"/>
      <c r="E31" s="15"/>
      <c r="F31" s="16"/>
      <c r="H31" s="23"/>
      <c r="I31" s="4"/>
      <c r="J31" s="4"/>
      <c r="K31" s="4"/>
      <c r="L31" s="4"/>
      <c r="M31" s="4"/>
      <c r="N31" s="25"/>
      <c r="P31" s="23"/>
      <c r="Q31" s="4"/>
      <c r="R31" s="4"/>
      <c r="S31" s="4"/>
      <c r="T31" s="4"/>
      <c r="U31" s="4"/>
      <c r="V31" s="25"/>
    </row>
    <row r="32" spans="2:24" ht="24.75" customHeight="1" x14ac:dyDescent="0.25">
      <c r="B32" s="30"/>
      <c r="F32" s="25"/>
      <c r="H32" s="23"/>
      <c r="I32" s="4"/>
      <c r="J32" s="4"/>
      <c r="K32" s="4"/>
      <c r="L32" s="4"/>
      <c r="M32" s="4"/>
      <c r="N32" s="25"/>
      <c r="P32" s="23"/>
      <c r="Q32" s="4"/>
      <c r="R32" s="4"/>
      <c r="S32" s="4"/>
      <c r="T32" s="4"/>
      <c r="U32" s="4"/>
      <c r="V32" s="25"/>
    </row>
    <row r="33" spans="2:22" ht="24.75" customHeight="1" x14ac:dyDescent="0.25">
      <c r="B33" s="30"/>
      <c r="F33" s="25"/>
      <c r="H33" s="23"/>
      <c r="I33" s="4"/>
      <c r="J33" s="4"/>
      <c r="K33" s="4"/>
      <c r="L33" s="4"/>
      <c r="M33" s="4"/>
      <c r="N33" s="25"/>
      <c r="P33" s="23"/>
      <c r="Q33" s="4"/>
      <c r="R33" s="4"/>
      <c r="S33" s="4"/>
      <c r="T33" s="4"/>
      <c r="U33" s="4"/>
      <c r="V33" s="25"/>
    </row>
    <row r="34" spans="2:22" ht="24.75" customHeight="1" x14ac:dyDescent="0.25">
      <c r="B34" s="30"/>
      <c r="F34" s="25"/>
      <c r="H34" s="23"/>
      <c r="I34" s="4"/>
      <c r="J34" s="4"/>
      <c r="K34" s="4"/>
      <c r="L34" s="4"/>
      <c r="M34" s="4"/>
      <c r="N34" s="25"/>
      <c r="P34" s="23"/>
      <c r="Q34" s="4"/>
      <c r="R34" s="4"/>
      <c r="S34" s="4"/>
      <c r="T34" s="4"/>
      <c r="U34" s="4"/>
      <c r="V34" s="25"/>
    </row>
    <row r="35" spans="2:22" ht="24.75" customHeight="1" x14ac:dyDescent="0.25">
      <c r="B35" s="30"/>
      <c r="F35" s="25"/>
      <c r="H35" s="23"/>
      <c r="I35" s="4"/>
      <c r="J35" s="4"/>
      <c r="K35" s="4"/>
      <c r="L35" s="4"/>
      <c r="M35" s="4"/>
      <c r="N35" s="25"/>
      <c r="P35" s="23"/>
      <c r="Q35" s="4"/>
      <c r="R35" s="4"/>
      <c r="S35" s="4"/>
      <c r="T35" s="4"/>
      <c r="U35" s="4"/>
      <c r="V35" s="25"/>
    </row>
    <row r="36" spans="2:22" ht="24.75" customHeight="1" x14ac:dyDescent="0.25">
      <c r="B36" s="5"/>
      <c r="F36" s="25"/>
      <c r="H36" s="23"/>
      <c r="I36" s="4"/>
      <c r="J36" s="4"/>
      <c r="K36" s="4"/>
      <c r="L36" s="4"/>
      <c r="M36" s="4"/>
      <c r="N36" s="25"/>
      <c r="P36" s="23"/>
      <c r="Q36" s="4"/>
      <c r="R36" s="4"/>
      <c r="S36" s="4"/>
      <c r="T36" s="4"/>
      <c r="U36" s="4"/>
      <c r="V36" s="25"/>
    </row>
    <row r="37" spans="2:22" ht="24.75" customHeight="1" x14ac:dyDescent="0.25">
      <c r="B37" s="5"/>
      <c r="F37" s="25"/>
      <c r="H37" s="23"/>
      <c r="I37" s="4"/>
      <c r="J37" s="4"/>
      <c r="K37" s="4"/>
      <c r="L37" s="4"/>
      <c r="M37" s="4"/>
      <c r="N37" s="25"/>
      <c r="P37" s="23"/>
      <c r="Q37" s="4"/>
      <c r="R37" s="4"/>
      <c r="S37" s="4"/>
      <c r="T37" s="4"/>
      <c r="U37" s="4"/>
      <c r="V37" s="25"/>
    </row>
    <row r="38" spans="2:22" ht="24.75" customHeight="1" x14ac:dyDescent="0.25">
      <c r="B38" s="5"/>
      <c r="F38" s="25"/>
      <c r="H38" s="23"/>
      <c r="I38" s="4"/>
      <c r="J38" s="4"/>
      <c r="K38" s="4"/>
      <c r="L38" s="4"/>
      <c r="M38" s="4"/>
      <c r="N38" s="25"/>
      <c r="P38" s="23"/>
      <c r="Q38" s="4"/>
      <c r="R38" s="4"/>
      <c r="S38" s="4"/>
      <c r="T38" s="4"/>
      <c r="U38" s="4"/>
      <c r="V38" s="25"/>
    </row>
    <row r="39" spans="2:22" ht="24.75" customHeight="1" x14ac:dyDescent="0.25">
      <c r="B39" s="5"/>
      <c r="F39" s="25"/>
      <c r="H39" s="23"/>
      <c r="I39" s="4"/>
      <c r="J39" s="4"/>
      <c r="K39" s="4"/>
      <c r="L39" s="4"/>
      <c r="M39" s="4"/>
      <c r="N39" s="25"/>
      <c r="P39" s="23"/>
      <c r="Q39" s="4"/>
      <c r="R39" s="4"/>
      <c r="S39" s="4"/>
      <c r="T39" s="4"/>
      <c r="U39" s="4"/>
      <c r="V39" s="25"/>
    </row>
    <row r="40" spans="2:22" ht="24.75" customHeight="1" thickBot="1" x14ac:dyDescent="0.3">
      <c r="B40" s="32"/>
      <c r="C40" s="33"/>
      <c r="D40" s="33"/>
      <c r="E40" s="33"/>
      <c r="F40" s="34"/>
      <c r="H40" s="35"/>
      <c r="I40" s="33"/>
      <c r="J40" s="33"/>
      <c r="K40" s="33"/>
      <c r="L40" s="33"/>
      <c r="M40" s="33"/>
      <c r="N40" s="34"/>
      <c r="P40" s="23"/>
      <c r="Q40" s="4"/>
      <c r="R40" s="4"/>
      <c r="S40" s="4"/>
      <c r="T40" s="4"/>
      <c r="U40" s="4"/>
      <c r="V40" s="25"/>
    </row>
    <row r="41" spans="2:22" ht="24.75" customHeight="1" x14ac:dyDescent="0.25">
      <c r="P41" s="23"/>
      <c r="Q41" s="4"/>
      <c r="R41" s="4"/>
      <c r="S41" s="4"/>
      <c r="T41" s="4"/>
      <c r="U41" s="4"/>
      <c r="V41" s="25"/>
    </row>
    <row r="42" spans="2:22" ht="24.75" customHeight="1" thickBot="1" x14ac:dyDescent="0.3">
      <c r="P42" s="35"/>
      <c r="Q42" s="33"/>
      <c r="R42" s="33"/>
      <c r="S42" s="33"/>
      <c r="T42" s="33"/>
      <c r="U42" s="33"/>
      <c r="V42" s="34"/>
    </row>
    <row r="43" spans="2:22" ht="24.75" customHeight="1" thickBot="1" x14ac:dyDescent="0.3">
      <c r="B43" s="90" t="s">
        <v>91</v>
      </c>
      <c r="C43" s="91"/>
      <c r="D43" s="91"/>
      <c r="E43" s="91"/>
      <c r="F43" s="92"/>
      <c r="H43" s="90" t="s">
        <v>95</v>
      </c>
      <c r="I43" s="91"/>
      <c r="J43" s="91"/>
      <c r="K43" s="91"/>
      <c r="L43" s="91"/>
      <c r="M43" s="91"/>
      <c r="N43" s="92"/>
    </row>
    <row r="44" spans="2:22" ht="24.75" customHeight="1" thickBot="1" x14ac:dyDescent="0.3">
      <c r="B44" s="5"/>
      <c r="C44" s="28" t="s">
        <v>120</v>
      </c>
      <c r="D44" s="28" t="s">
        <v>121</v>
      </c>
      <c r="E44" s="28" t="s">
        <v>122</v>
      </c>
      <c r="F44" s="29" t="s">
        <v>123</v>
      </c>
      <c r="H44" s="8"/>
      <c r="I44" s="58" t="s">
        <v>120</v>
      </c>
      <c r="J44" s="58" t="s">
        <v>121</v>
      </c>
      <c r="K44" s="58" t="s">
        <v>122</v>
      </c>
      <c r="L44" s="56" t="s">
        <v>123</v>
      </c>
      <c r="M44" s="28"/>
      <c r="N44" s="16"/>
    </row>
    <row r="45" spans="2:22" ht="45.75" thickBot="1" x14ac:dyDescent="0.3">
      <c r="B45" s="11" t="s">
        <v>87</v>
      </c>
      <c r="C45" s="15">
        <v>0.52</v>
      </c>
      <c r="D45" s="15">
        <v>0.69</v>
      </c>
      <c r="E45" s="15">
        <v>0.66</v>
      </c>
      <c r="F45" s="16">
        <v>0.75</v>
      </c>
      <c r="H45" s="11" t="s">
        <v>24</v>
      </c>
      <c r="I45" s="62">
        <v>27</v>
      </c>
      <c r="J45" s="62">
        <v>54</v>
      </c>
      <c r="K45" s="62">
        <v>74</v>
      </c>
      <c r="L45" s="62">
        <v>86</v>
      </c>
      <c r="M45" s="59"/>
      <c r="N45" s="29"/>
      <c r="P45" s="90" t="s">
        <v>102</v>
      </c>
      <c r="Q45" s="91"/>
      <c r="R45" s="91"/>
      <c r="S45" s="91"/>
      <c r="T45" s="91"/>
      <c r="U45" s="91"/>
      <c r="V45" s="92"/>
    </row>
    <row r="46" spans="2:22" ht="30" x14ac:dyDescent="0.25">
      <c r="B46" s="5"/>
      <c r="C46" s="28"/>
      <c r="D46" s="28"/>
      <c r="E46" s="28"/>
      <c r="F46" s="29"/>
      <c r="H46" s="55" t="s">
        <v>153</v>
      </c>
      <c r="I46" s="61">
        <v>0.04</v>
      </c>
      <c r="J46" s="61">
        <v>0.08</v>
      </c>
      <c r="K46" s="61">
        <v>0.04</v>
      </c>
      <c r="L46" s="61">
        <v>0.03</v>
      </c>
      <c r="M46" s="61"/>
      <c r="N46" s="29"/>
      <c r="P46" s="8"/>
      <c r="Q46" s="28" t="s">
        <v>118</v>
      </c>
      <c r="R46" s="28" t="s">
        <v>119</v>
      </c>
      <c r="S46" s="28"/>
      <c r="T46" s="6"/>
      <c r="U46" s="9"/>
      <c r="V46" s="10"/>
    </row>
    <row r="47" spans="2:22" ht="24.75" customHeight="1" x14ac:dyDescent="0.25">
      <c r="B47" s="5"/>
      <c r="C47" s="28" t="s">
        <v>118</v>
      </c>
      <c r="D47" s="28" t="s">
        <v>119</v>
      </c>
      <c r="E47" s="28"/>
      <c r="F47" s="29"/>
      <c r="H47" s="11" t="s">
        <v>26</v>
      </c>
      <c r="I47" s="62">
        <v>24</v>
      </c>
      <c r="J47" s="62">
        <v>45</v>
      </c>
      <c r="K47" s="62">
        <v>18</v>
      </c>
      <c r="L47" s="62">
        <v>16</v>
      </c>
      <c r="M47" s="59"/>
      <c r="N47" s="16"/>
      <c r="P47" s="55" t="s">
        <v>161</v>
      </c>
      <c r="Q47" s="15">
        <v>0.56000000000000005</v>
      </c>
      <c r="R47" s="61" t="s">
        <v>168</v>
      </c>
      <c r="S47" s="15"/>
      <c r="T47" s="15"/>
      <c r="U47" s="15"/>
      <c r="V47" s="16"/>
    </row>
    <row r="48" spans="2:22" ht="24.75" customHeight="1" x14ac:dyDescent="0.25">
      <c r="B48" s="11" t="s">
        <v>15</v>
      </c>
      <c r="C48" s="18">
        <v>8</v>
      </c>
      <c r="D48" s="18">
        <v>4</v>
      </c>
      <c r="E48" s="18"/>
      <c r="F48" s="19"/>
      <c r="H48" s="11" t="s">
        <v>28</v>
      </c>
      <c r="I48" s="62">
        <v>9</v>
      </c>
      <c r="J48" s="62">
        <v>14</v>
      </c>
      <c r="K48" s="62">
        <v>2</v>
      </c>
      <c r="L48" s="62">
        <v>2</v>
      </c>
      <c r="M48" s="59"/>
      <c r="N48" s="29"/>
      <c r="P48" s="11" t="s">
        <v>59</v>
      </c>
      <c r="Q48" s="15">
        <v>1</v>
      </c>
      <c r="R48" s="15">
        <v>1</v>
      </c>
      <c r="S48" s="15"/>
      <c r="T48" s="15"/>
      <c r="U48" s="15"/>
      <c r="V48" s="16"/>
    </row>
    <row r="49" spans="2:22" ht="27" customHeight="1" x14ac:dyDescent="0.25">
      <c r="B49" s="11"/>
      <c r="C49" s="61"/>
      <c r="D49" s="15"/>
      <c r="E49" s="15"/>
      <c r="F49" s="16"/>
      <c r="H49" s="11"/>
      <c r="I49" s="36">
        <f>I48+I47</f>
        <v>33</v>
      </c>
      <c r="J49" s="36">
        <f>J48+J47</f>
        <v>59</v>
      </c>
      <c r="K49" s="36">
        <f>K48+K47</f>
        <v>20</v>
      </c>
      <c r="L49" s="36">
        <f>L48+L47</f>
        <v>18</v>
      </c>
      <c r="M49" s="15"/>
      <c r="N49" s="16"/>
      <c r="P49" s="11" t="s">
        <v>61</v>
      </c>
      <c r="Q49" s="61">
        <v>0.85</v>
      </c>
      <c r="R49" s="61">
        <v>0.85</v>
      </c>
      <c r="S49" s="15"/>
      <c r="T49" s="15"/>
      <c r="U49" s="21"/>
      <c r="V49" s="22"/>
    </row>
    <row r="50" spans="2:22" ht="27" customHeight="1" x14ac:dyDescent="0.25">
      <c r="B50" s="30"/>
      <c r="F50" s="25"/>
      <c r="H50" s="11"/>
      <c r="I50" s="15"/>
      <c r="J50" s="15"/>
      <c r="K50" s="15"/>
      <c r="L50" s="15"/>
      <c r="M50" s="15"/>
      <c r="N50" s="16"/>
      <c r="P50" s="11"/>
      <c r="Q50" s="18"/>
      <c r="R50" s="18"/>
      <c r="S50" s="18"/>
      <c r="T50" s="18"/>
      <c r="U50" s="4"/>
      <c r="V50" s="24"/>
    </row>
    <row r="51" spans="2:22" ht="27" customHeight="1" x14ac:dyDescent="0.25">
      <c r="B51" s="30"/>
      <c r="F51" s="25"/>
      <c r="H51" s="11"/>
      <c r="I51" s="20"/>
      <c r="J51" s="20"/>
      <c r="K51" s="20"/>
      <c r="L51" s="20"/>
      <c r="M51" s="21"/>
      <c r="N51" s="22"/>
      <c r="P51" s="11"/>
      <c r="Q51" s="28">
        <v>2018</v>
      </c>
      <c r="R51" s="36">
        <f>R50+R49</f>
        <v>0.85</v>
      </c>
      <c r="S51" s="36">
        <f>S50+S49</f>
        <v>0</v>
      </c>
      <c r="T51" s="36">
        <f>T50+T49</f>
        <v>0</v>
      </c>
      <c r="U51" s="15"/>
      <c r="V51" s="16"/>
    </row>
    <row r="52" spans="2:22" ht="47.25" customHeight="1" x14ac:dyDescent="0.25">
      <c r="B52" s="30"/>
      <c r="F52" s="25"/>
      <c r="H52" s="30"/>
      <c r="I52" s="4"/>
      <c r="J52" s="4"/>
      <c r="K52" s="4"/>
      <c r="L52" s="4"/>
      <c r="M52" s="4"/>
      <c r="N52" s="25"/>
      <c r="P52" s="11" t="s">
        <v>63</v>
      </c>
      <c r="Q52" s="37">
        <v>0</v>
      </c>
      <c r="R52" s="15"/>
      <c r="S52" s="15"/>
      <c r="T52" s="15"/>
      <c r="U52" s="15"/>
      <c r="V52" s="16"/>
    </row>
    <row r="53" spans="2:22" ht="24.75" customHeight="1" x14ac:dyDescent="0.25">
      <c r="B53" s="30"/>
      <c r="F53" s="25"/>
      <c r="H53" s="23"/>
      <c r="I53" s="28"/>
      <c r="J53" s="28"/>
      <c r="K53" s="28"/>
      <c r="L53" s="28"/>
      <c r="M53" s="4"/>
      <c r="N53" s="25"/>
      <c r="P53" s="11"/>
      <c r="Q53" s="20"/>
      <c r="R53" s="20"/>
      <c r="S53" s="20"/>
      <c r="T53" s="20"/>
      <c r="U53" s="21"/>
      <c r="V53" s="22"/>
    </row>
    <row r="54" spans="2:22" ht="24.75" customHeight="1" x14ac:dyDescent="0.25">
      <c r="B54" s="5"/>
      <c r="F54" s="25"/>
      <c r="H54" s="11"/>
      <c r="I54" s="31"/>
      <c r="J54" s="31"/>
      <c r="K54" s="31"/>
      <c r="L54" s="31"/>
      <c r="M54" s="4"/>
      <c r="N54" s="25"/>
      <c r="P54" s="30"/>
      <c r="Q54" s="4"/>
      <c r="R54" s="4"/>
      <c r="S54" s="4"/>
      <c r="T54" s="4"/>
      <c r="U54" s="4"/>
      <c r="V54" s="25"/>
    </row>
    <row r="55" spans="2:22" ht="24.75" customHeight="1" x14ac:dyDescent="0.25">
      <c r="B55" s="5"/>
      <c r="F55" s="25"/>
      <c r="H55" s="11"/>
      <c r="I55" s="31"/>
      <c r="J55" s="31"/>
      <c r="K55" s="31"/>
      <c r="L55" s="31"/>
      <c r="M55" s="4"/>
      <c r="N55" s="25"/>
      <c r="P55" s="23"/>
      <c r="Q55" s="28"/>
      <c r="R55" s="28"/>
      <c r="S55" s="28"/>
      <c r="T55" s="28"/>
      <c r="U55" s="4"/>
      <c r="V55" s="25"/>
    </row>
    <row r="56" spans="2:22" ht="24.75" customHeight="1" x14ac:dyDescent="0.25">
      <c r="B56" s="5"/>
      <c r="F56" s="25"/>
      <c r="H56" s="11"/>
      <c r="I56" s="31"/>
      <c r="J56" s="31"/>
      <c r="K56" s="31"/>
      <c r="L56" s="31"/>
      <c r="M56" s="4"/>
      <c r="N56" s="25"/>
      <c r="P56" s="11"/>
      <c r="Q56" s="31"/>
      <c r="R56" s="31"/>
      <c r="S56" s="31"/>
      <c r="T56" s="31"/>
      <c r="U56" s="4"/>
      <c r="V56" s="25"/>
    </row>
    <row r="57" spans="2:22" ht="24.75" customHeight="1" x14ac:dyDescent="0.25">
      <c r="B57" s="5"/>
      <c r="F57" s="25"/>
      <c r="H57" s="11"/>
      <c r="I57" s="31"/>
      <c r="J57" s="31"/>
      <c r="K57" s="31"/>
      <c r="L57" s="31"/>
      <c r="M57" s="4"/>
      <c r="N57" s="25"/>
      <c r="P57" s="11"/>
      <c r="Q57" s="31"/>
      <c r="R57" s="31"/>
      <c r="S57" s="31"/>
      <c r="T57" s="31"/>
      <c r="U57" s="4"/>
      <c r="V57" s="25"/>
    </row>
    <row r="58" spans="2:22" ht="24.75" customHeight="1" thickBot="1" x14ac:dyDescent="0.3">
      <c r="B58" s="32"/>
      <c r="C58" s="33"/>
      <c r="D58" s="33"/>
      <c r="E58" s="33"/>
      <c r="F58" s="34"/>
      <c r="H58" s="11"/>
      <c r="I58" s="31"/>
      <c r="J58" s="31"/>
      <c r="K58" s="31"/>
      <c r="L58" s="31"/>
      <c r="M58" s="4"/>
      <c r="N58" s="25"/>
      <c r="P58" s="11"/>
      <c r="Q58" s="31"/>
      <c r="R58" s="31"/>
      <c r="S58" s="31"/>
      <c r="T58" s="31"/>
      <c r="U58" s="4"/>
      <c r="V58" s="25"/>
    </row>
    <row r="59" spans="2:22" ht="24.75" customHeight="1" x14ac:dyDescent="0.25">
      <c r="H59" s="11"/>
      <c r="I59" s="31"/>
      <c r="J59" s="31"/>
      <c r="K59" s="31"/>
      <c r="L59" s="31"/>
      <c r="M59" s="4"/>
      <c r="N59" s="25"/>
      <c r="P59" s="11"/>
      <c r="Q59" s="31"/>
      <c r="R59" s="31"/>
      <c r="S59" s="31"/>
      <c r="T59" s="31"/>
      <c r="U59" s="4"/>
      <c r="V59" s="25"/>
    </row>
    <row r="60" spans="2:22" ht="24.75" customHeight="1" x14ac:dyDescent="0.25">
      <c r="H60" s="11"/>
      <c r="I60" s="31"/>
      <c r="J60" s="31"/>
      <c r="K60" s="31"/>
      <c r="L60" s="31"/>
      <c r="M60" s="4"/>
      <c r="N60" s="25"/>
      <c r="P60" s="11"/>
      <c r="Q60" s="31"/>
      <c r="R60" s="31"/>
      <c r="S60" s="31"/>
      <c r="T60" s="31"/>
      <c r="U60" s="4"/>
      <c r="V60" s="25"/>
    </row>
    <row r="61" spans="2:22" ht="24.75" customHeight="1" x14ac:dyDescent="0.25">
      <c r="H61" s="11"/>
      <c r="I61" s="31"/>
      <c r="J61" s="31"/>
      <c r="K61" s="31"/>
      <c r="L61" s="31"/>
      <c r="M61" s="4"/>
      <c r="N61" s="25"/>
      <c r="P61" s="11"/>
      <c r="Q61" s="31"/>
      <c r="R61" s="31"/>
      <c r="S61" s="31"/>
      <c r="T61" s="31"/>
      <c r="U61" s="4"/>
      <c r="V61" s="25"/>
    </row>
    <row r="62" spans="2:22" ht="24.75" customHeight="1" x14ac:dyDescent="0.25">
      <c r="H62" s="23"/>
      <c r="I62" s="4"/>
      <c r="J62" s="4"/>
      <c r="K62" s="4"/>
      <c r="L62" s="4"/>
      <c r="M62" s="4"/>
      <c r="N62" s="25"/>
      <c r="P62" s="11"/>
      <c r="Q62" s="31"/>
      <c r="R62" s="31"/>
      <c r="S62" s="31"/>
      <c r="T62" s="31"/>
      <c r="U62" s="4"/>
      <c r="V62" s="25"/>
    </row>
    <row r="63" spans="2:22" x14ac:dyDescent="0.25">
      <c r="H63" s="23"/>
      <c r="I63" s="4"/>
      <c r="J63" s="4"/>
      <c r="K63" s="4"/>
      <c r="L63" s="4"/>
      <c r="M63" s="4"/>
      <c r="N63" s="25"/>
      <c r="P63" s="11"/>
      <c r="Q63" s="31"/>
      <c r="R63" s="31"/>
      <c r="S63" s="31"/>
      <c r="T63" s="31"/>
      <c r="U63" s="4"/>
      <c r="V63" s="25"/>
    </row>
    <row r="64" spans="2:22" x14ac:dyDescent="0.25">
      <c r="H64" s="23"/>
      <c r="I64" s="4"/>
      <c r="J64" s="4"/>
      <c r="K64" s="4"/>
      <c r="L64" s="4"/>
      <c r="M64" s="4"/>
      <c r="N64" s="25"/>
      <c r="P64" s="23"/>
      <c r="Q64" s="4"/>
      <c r="R64" s="4"/>
      <c r="S64" s="4"/>
      <c r="T64" s="4"/>
      <c r="U64" s="4"/>
      <c r="V64" s="25"/>
    </row>
    <row r="65" spans="8:22" x14ac:dyDescent="0.25">
      <c r="H65" s="23"/>
      <c r="I65" s="4"/>
      <c r="J65" s="4"/>
      <c r="K65" s="4"/>
      <c r="L65" s="4"/>
      <c r="M65" s="4"/>
      <c r="N65" s="25"/>
      <c r="P65" s="23"/>
      <c r="Q65" s="4"/>
      <c r="R65" s="4"/>
      <c r="S65" s="4"/>
      <c r="T65" s="4"/>
      <c r="U65" s="4"/>
      <c r="V65" s="25"/>
    </row>
    <row r="66" spans="8:22" x14ac:dyDescent="0.25">
      <c r="H66" s="23"/>
      <c r="I66" s="4"/>
      <c r="J66" s="4"/>
      <c r="K66" s="4"/>
      <c r="L66" s="4"/>
      <c r="M66" s="4"/>
      <c r="N66" s="25"/>
      <c r="P66" s="23"/>
      <c r="Q66" s="4"/>
      <c r="R66" s="4"/>
      <c r="S66" s="4"/>
      <c r="T66" s="4"/>
      <c r="U66" s="4"/>
      <c r="V66" s="25"/>
    </row>
    <row r="67" spans="8:22" x14ac:dyDescent="0.25">
      <c r="H67" s="23"/>
      <c r="I67" s="4"/>
      <c r="J67" s="4"/>
      <c r="K67" s="4"/>
      <c r="L67" s="4"/>
      <c r="M67" s="4"/>
      <c r="N67" s="25"/>
      <c r="P67" s="23"/>
      <c r="Q67" s="4"/>
      <c r="R67" s="4"/>
      <c r="S67" s="4"/>
      <c r="T67" s="4"/>
      <c r="U67" s="4"/>
      <c r="V67" s="25"/>
    </row>
    <row r="68" spans="8:22" x14ac:dyDescent="0.25">
      <c r="H68" s="23"/>
      <c r="I68" s="4"/>
      <c r="J68" s="4"/>
      <c r="K68" s="4"/>
      <c r="L68" s="4"/>
      <c r="M68" s="4"/>
      <c r="N68" s="25"/>
      <c r="P68" s="23"/>
      <c r="Q68" s="4"/>
      <c r="R68" s="4"/>
      <c r="S68" s="4"/>
      <c r="T68" s="4"/>
      <c r="U68" s="4"/>
      <c r="V68" s="25"/>
    </row>
    <row r="69" spans="8:22" x14ac:dyDescent="0.25">
      <c r="H69" s="23"/>
      <c r="I69" s="4"/>
      <c r="J69" s="4"/>
      <c r="K69" s="4"/>
      <c r="L69" s="4"/>
      <c r="M69" s="4"/>
      <c r="N69" s="25"/>
      <c r="P69" s="23"/>
      <c r="Q69" s="4"/>
      <c r="R69" s="4"/>
      <c r="S69" s="4"/>
      <c r="T69" s="4"/>
      <c r="U69" s="4"/>
      <c r="V69" s="25"/>
    </row>
    <row r="70" spans="8:22" x14ac:dyDescent="0.25">
      <c r="H70" s="23"/>
      <c r="I70" s="4"/>
      <c r="J70" s="4"/>
      <c r="K70" s="4"/>
      <c r="L70" s="4"/>
      <c r="M70" s="4"/>
      <c r="N70" s="25"/>
      <c r="P70" s="23"/>
      <c r="Q70" s="4"/>
      <c r="R70" s="4"/>
      <c r="S70" s="4"/>
      <c r="T70" s="4"/>
      <c r="U70" s="4"/>
      <c r="V70" s="25"/>
    </row>
    <row r="71" spans="8:22" ht="15.75" thickBot="1" x14ac:dyDescent="0.3">
      <c r="H71" s="35"/>
      <c r="I71" s="33"/>
      <c r="J71" s="33"/>
      <c r="K71" s="33"/>
      <c r="L71" s="33"/>
      <c r="M71" s="33"/>
      <c r="N71" s="34"/>
      <c r="P71" s="23"/>
      <c r="Q71" s="4"/>
      <c r="R71" s="4"/>
      <c r="S71" s="4"/>
      <c r="T71" s="4"/>
      <c r="U71" s="4"/>
      <c r="V71" s="25"/>
    </row>
    <row r="72" spans="8:22" x14ac:dyDescent="0.25">
      <c r="P72" s="23"/>
      <c r="Q72" s="4"/>
      <c r="R72" s="4"/>
      <c r="S72" s="4"/>
      <c r="T72" s="4"/>
      <c r="U72" s="4"/>
      <c r="V72" s="25"/>
    </row>
    <row r="73" spans="8:22" ht="15.75" thickBot="1" x14ac:dyDescent="0.3">
      <c r="P73" s="35"/>
      <c r="Q73" s="33"/>
      <c r="R73" s="33"/>
      <c r="S73" s="33"/>
      <c r="T73" s="33"/>
      <c r="U73" s="33"/>
      <c r="V73" s="34"/>
    </row>
    <row r="74" spans="8:22" ht="15.75" thickBot="1" x14ac:dyDescent="0.3">
      <c r="H74" s="90" t="s">
        <v>96</v>
      </c>
      <c r="I74" s="91"/>
      <c r="J74" s="91"/>
      <c r="K74" s="91"/>
      <c r="L74" s="91"/>
      <c r="M74" s="91"/>
      <c r="N74" s="92"/>
    </row>
    <row r="75" spans="8:22" ht="15.75" thickBot="1" x14ac:dyDescent="0.3">
      <c r="H75" s="8"/>
      <c r="I75" s="9">
        <v>43101</v>
      </c>
      <c r="J75" s="9">
        <v>43132</v>
      </c>
      <c r="K75" s="9">
        <v>43160</v>
      </c>
      <c r="L75" s="9">
        <v>43191</v>
      </c>
      <c r="M75" s="9">
        <v>43221</v>
      </c>
      <c r="N75" s="10">
        <v>43252</v>
      </c>
    </row>
    <row r="76" spans="8:22" ht="15.75" thickBot="1" x14ac:dyDescent="0.3">
      <c r="H76" s="11" t="s">
        <v>116</v>
      </c>
      <c r="I76" s="62">
        <v>656</v>
      </c>
      <c r="J76" s="62">
        <v>629</v>
      </c>
      <c r="K76" s="62">
        <v>641</v>
      </c>
      <c r="L76" s="62">
        <v>647</v>
      </c>
      <c r="M76" s="62">
        <v>628</v>
      </c>
      <c r="N76" s="74">
        <v>583</v>
      </c>
      <c r="P76" s="90" t="s">
        <v>103</v>
      </c>
      <c r="Q76" s="91"/>
      <c r="R76" s="91"/>
      <c r="S76" s="91"/>
      <c r="T76" s="91"/>
      <c r="U76" s="91"/>
      <c r="V76" s="92"/>
    </row>
    <row r="77" spans="8:22" x14ac:dyDescent="0.25">
      <c r="H77" s="11" t="s">
        <v>117</v>
      </c>
      <c r="I77" s="62">
        <v>437</v>
      </c>
      <c r="J77" s="62">
        <v>485</v>
      </c>
      <c r="K77" s="62">
        <v>503</v>
      </c>
      <c r="L77" s="62">
        <v>454</v>
      </c>
      <c r="M77" s="62">
        <v>518</v>
      </c>
      <c r="N77" s="74">
        <v>519</v>
      </c>
      <c r="P77" s="8"/>
      <c r="Q77" s="28" t="s">
        <v>118</v>
      </c>
      <c r="R77" s="28" t="s">
        <v>119</v>
      </c>
      <c r="S77" s="28"/>
      <c r="T77" s="6"/>
      <c r="U77" s="9"/>
      <c r="V77" s="10"/>
    </row>
    <row r="78" spans="8:22" ht="24.75" customHeight="1" x14ac:dyDescent="0.25">
      <c r="H78" s="11"/>
      <c r="I78" s="26"/>
      <c r="J78" s="26"/>
      <c r="K78" s="26"/>
      <c r="L78" s="26"/>
      <c r="M78" s="26"/>
      <c r="N78" s="27"/>
      <c r="P78" s="11" t="s">
        <v>104</v>
      </c>
      <c r="Q78" s="18">
        <v>6</v>
      </c>
      <c r="R78" s="18">
        <v>0</v>
      </c>
      <c r="S78" s="18"/>
      <c r="T78" s="18"/>
      <c r="U78" s="15"/>
      <c r="V78" s="16"/>
    </row>
    <row r="79" spans="8:22" ht="24.75" customHeight="1" x14ac:dyDescent="0.25">
      <c r="H79" s="11"/>
      <c r="I79" s="26">
        <v>43282</v>
      </c>
      <c r="J79" s="26">
        <v>43313</v>
      </c>
      <c r="K79" s="26">
        <v>43344</v>
      </c>
      <c r="L79" s="26">
        <v>43374</v>
      </c>
      <c r="M79" s="26">
        <v>43405</v>
      </c>
      <c r="N79" s="27">
        <v>43435</v>
      </c>
      <c r="P79" s="11"/>
      <c r="Q79" s="15"/>
      <c r="R79" s="15"/>
      <c r="S79" s="15"/>
      <c r="T79" s="15"/>
      <c r="U79" s="15"/>
      <c r="V79" s="16"/>
    </row>
    <row r="80" spans="8:22" ht="24.75" customHeight="1" x14ac:dyDescent="0.25">
      <c r="H80" s="11" t="s">
        <v>116</v>
      </c>
      <c r="I80" s="62">
        <v>633</v>
      </c>
      <c r="J80" s="62">
        <v>684</v>
      </c>
      <c r="K80" s="62">
        <v>721</v>
      </c>
      <c r="L80" s="62">
        <v>830</v>
      </c>
      <c r="M80" s="62">
        <v>692</v>
      </c>
      <c r="N80" s="19">
        <v>682</v>
      </c>
      <c r="P80" s="11"/>
      <c r="Q80" s="15"/>
      <c r="R80" s="15"/>
      <c r="S80" s="15"/>
      <c r="T80" s="15"/>
      <c r="U80" s="21"/>
      <c r="V80" s="22"/>
    </row>
    <row r="81" spans="8:22" ht="24.75" customHeight="1" x14ac:dyDescent="0.25">
      <c r="H81" s="11" t="s">
        <v>117</v>
      </c>
      <c r="I81" s="62">
        <v>414</v>
      </c>
      <c r="J81" s="62">
        <v>386</v>
      </c>
      <c r="K81" s="62">
        <v>446</v>
      </c>
      <c r="L81" s="62">
        <v>738</v>
      </c>
      <c r="M81" s="62">
        <v>538</v>
      </c>
      <c r="N81" s="19">
        <v>516</v>
      </c>
      <c r="P81" s="11"/>
      <c r="Q81" s="28">
        <v>2018</v>
      </c>
      <c r="R81" s="18"/>
      <c r="S81" s="18"/>
      <c r="T81" s="18"/>
      <c r="U81" s="4"/>
      <c r="V81" s="24"/>
    </row>
    <row r="82" spans="8:22" ht="24.75" customHeight="1" x14ac:dyDescent="0.25">
      <c r="H82" s="11"/>
      <c r="I82" s="28"/>
      <c r="M82" s="4"/>
      <c r="N82" s="25"/>
      <c r="P82" s="11" t="s">
        <v>67</v>
      </c>
      <c r="Q82" s="38">
        <v>0.74</v>
      </c>
      <c r="R82" s="36">
        <f>R81+R80</f>
        <v>0</v>
      </c>
      <c r="S82" s="36">
        <f>S81+S80</f>
        <v>0</v>
      </c>
      <c r="T82" s="36">
        <f>T81+T80</f>
        <v>0</v>
      </c>
      <c r="U82" s="15"/>
      <c r="V82" s="16"/>
    </row>
    <row r="83" spans="8:22" ht="24.75" customHeight="1" x14ac:dyDescent="0.25">
      <c r="H83" s="11"/>
      <c r="I83" s="40"/>
      <c r="J83" s="31"/>
      <c r="K83" s="31"/>
      <c r="L83" s="31"/>
      <c r="M83" s="4"/>
      <c r="N83" s="25"/>
      <c r="P83" s="39"/>
      <c r="Q83" s="40"/>
      <c r="R83" s="15"/>
      <c r="S83" s="15"/>
      <c r="T83" s="15"/>
      <c r="U83" s="15"/>
      <c r="V83" s="16"/>
    </row>
    <row r="84" spans="8:22" ht="24.75" customHeight="1" x14ac:dyDescent="0.25">
      <c r="H84" s="11"/>
      <c r="I84" s="31"/>
      <c r="J84" s="31"/>
      <c r="K84" s="31"/>
      <c r="L84" s="31"/>
      <c r="M84" s="4"/>
      <c r="N84" s="25"/>
      <c r="P84" s="11"/>
      <c r="Q84" s="20"/>
      <c r="R84" s="20"/>
      <c r="S84" s="20"/>
      <c r="T84" s="20"/>
      <c r="U84" s="21"/>
      <c r="V84" s="22"/>
    </row>
    <row r="85" spans="8:22" ht="24.75" customHeight="1" x14ac:dyDescent="0.25">
      <c r="H85" s="11"/>
      <c r="I85" s="31"/>
      <c r="J85" s="31"/>
      <c r="K85" s="31"/>
      <c r="L85" s="31"/>
      <c r="M85" s="4"/>
      <c r="N85" s="25"/>
      <c r="P85" s="30"/>
      <c r="Q85" s="4"/>
      <c r="R85" s="4"/>
      <c r="S85" s="4"/>
      <c r="T85" s="4"/>
      <c r="U85" s="4"/>
      <c r="V85" s="25"/>
    </row>
    <row r="86" spans="8:22" ht="24.75" customHeight="1" x14ac:dyDescent="0.25">
      <c r="H86" s="11"/>
      <c r="I86" s="31"/>
      <c r="J86" s="31"/>
      <c r="K86" s="31"/>
      <c r="L86" s="31"/>
      <c r="M86" s="4"/>
      <c r="N86" s="25"/>
      <c r="P86" s="23"/>
      <c r="Q86" s="28"/>
      <c r="R86" s="28"/>
      <c r="S86" s="28"/>
      <c r="T86" s="28"/>
      <c r="U86" s="4"/>
      <c r="V86" s="25"/>
    </row>
    <row r="87" spans="8:22" ht="24.75" customHeight="1" x14ac:dyDescent="0.25">
      <c r="H87" s="11"/>
      <c r="I87" s="31"/>
      <c r="J87" s="31"/>
      <c r="K87" s="31"/>
      <c r="L87" s="31"/>
      <c r="M87" s="4"/>
      <c r="N87" s="25"/>
      <c r="P87" s="11"/>
      <c r="Q87" s="31"/>
      <c r="R87" s="31"/>
      <c r="S87" s="31"/>
      <c r="T87" s="31"/>
      <c r="U87" s="4"/>
      <c r="V87" s="25"/>
    </row>
    <row r="88" spans="8:22" ht="24.75" customHeight="1" x14ac:dyDescent="0.25">
      <c r="H88" s="11"/>
      <c r="I88" s="31"/>
      <c r="J88" s="31"/>
      <c r="K88" s="31"/>
      <c r="L88" s="31"/>
      <c r="M88" s="4"/>
      <c r="N88" s="25"/>
      <c r="P88" s="11"/>
      <c r="Q88" s="31"/>
      <c r="R88" s="31"/>
      <c r="S88" s="31"/>
      <c r="T88" s="31"/>
      <c r="U88" s="4"/>
      <c r="V88" s="25"/>
    </row>
    <row r="89" spans="8:22" ht="24.75" customHeight="1" x14ac:dyDescent="0.25">
      <c r="H89" s="11"/>
      <c r="I89" s="31"/>
      <c r="J89" s="31"/>
      <c r="K89" s="31"/>
      <c r="L89" s="31"/>
      <c r="M89" s="4"/>
      <c r="N89" s="25"/>
      <c r="P89" s="11"/>
      <c r="Q89" s="31"/>
      <c r="R89" s="31"/>
      <c r="S89" s="31"/>
      <c r="T89" s="31"/>
      <c r="U89" s="4"/>
      <c r="V89" s="25"/>
    </row>
    <row r="90" spans="8:22" ht="24.75" customHeight="1" x14ac:dyDescent="0.25">
      <c r="H90" s="23"/>
      <c r="I90" s="4"/>
      <c r="J90" s="4"/>
      <c r="K90" s="4"/>
      <c r="L90" s="4"/>
      <c r="M90" s="4"/>
      <c r="N90" s="25"/>
      <c r="P90" s="11"/>
      <c r="Q90" s="31"/>
      <c r="R90" s="31"/>
      <c r="S90" s="31"/>
      <c r="T90" s="31"/>
      <c r="U90" s="4"/>
      <c r="V90" s="25"/>
    </row>
    <row r="91" spans="8:22" ht="24.75" customHeight="1" x14ac:dyDescent="0.25">
      <c r="H91" s="23"/>
      <c r="I91" s="4"/>
      <c r="J91" s="4"/>
      <c r="K91" s="4"/>
      <c r="L91" s="4"/>
      <c r="M91" s="4"/>
      <c r="N91" s="25"/>
      <c r="P91" s="11"/>
      <c r="Q91" s="31"/>
      <c r="R91" s="31"/>
      <c r="S91" s="31"/>
      <c r="T91" s="31"/>
      <c r="U91" s="4"/>
      <c r="V91" s="25"/>
    </row>
    <row r="92" spans="8:22" ht="24.75" customHeight="1" x14ac:dyDescent="0.25">
      <c r="H92" s="23"/>
      <c r="I92" s="4"/>
      <c r="J92" s="4"/>
      <c r="K92" s="4"/>
      <c r="L92" s="4"/>
      <c r="M92" s="4"/>
      <c r="N92" s="25"/>
      <c r="P92" s="11"/>
      <c r="Q92" s="31"/>
      <c r="R92" s="31"/>
      <c r="S92" s="31"/>
      <c r="T92" s="31"/>
      <c r="U92" s="4"/>
      <c r="V92" s="25"/>
    </row>
    <row r="93" spans="8:22" ht="24.75" customHeight="1" x14ac:dyDescent="0.25">
      <c r="H93" s="23"/>
      <c r="I93" s="4"/>
      <c r="J93" s="4"/>
      <c r="K93" s="4"/>
      <c r="L93" s="4"/>
      <c r="M93" s="4"/>
      <c r="N93" s="25"/>
      <c r="P93" s="11"/>
      <c r="Q93" s="31"/>
      <c r="R93" s="31"/>
      <c r="S93" s="31"/>
      <c r="T93" s="31"/>
      <c r="U93" s="4"/>
      <c r="V93" s="25"/>
    </row>
    <row r="94" spans="8:22" ht="24.75" customHeight="1" x14ac:dyDescent="0.25">
      <c r="H94" s="23"/>
      <c r="I94" s="4"/>
      <c r="J94" s="4"/>
      <c r="K94" s="4"/>
      <c r="L94" s="4"/>
      <c r="M94" s="4"/>
      <c r="N94" s="25"/>
      <c r="P94" s="11"/>
      <c r="Q94" s="31"/>
      <c r="R94" s="31"/>
      <c r="S94" s="31"/>
      <c r="T94" s="31"/>
      <c r="U94" s="4"/>
      <c r="V94" s="25"/>
    </row>
    <row r="95" spans="8:22" ht="24.75" customHeight="1" x14ac:dyDescent="0.25">
      <c r="H95" s="23"/>
      <c r="I95" s="4"/>
      <c r="J95" s="4"/>
      <c r="K95" s="4"/>
      <c r="L95" s="4"/>
      <c r="M95" s="4"/>
      <c r="N95" s="25"/>
      <c r="P95" s="23"/>
      <c r="Q95" s="4"/>
      <c r="R95" s="4"/>
      <c r="S95" s="4"/>
      <c r="T95" s="4"/>
      <c r="U95" s="4"/>
      <c r="V95" s="25"/>
    </row>
    <row r="96" spans="8:22" ht="24.75" customHeight="1" thickBot="1" x14ac:dyDescent="0.3">
      <c r="H96" s="35"/>
      <c r="I96" s="33"/>
      <c r="J96" s="33"/>
      <c r="K96" s="33"/>
      <c r="L96" s="33"/>
      <c r="M96" s="33"/>
      <c r="N96" s="34"/>
      <c r="P96" s="23"/>
      <c r="Q96" s="4"/>
      <c r="R96" s="4"/>
      <c r="S96" s="4"/>
      <c r="T96" s="4"/>
      <c r="U96" s="4"/>
      <c r="V96" s="25"/>
    </row>
    <row r="97" spans="8:22" ht="24.75" customHeight="1" x14ac:dyDescent="0.25">
      <c r="P97" s="23"/>
      <c r="Q97" s="4"/>
      <c r="R97" s="4"/>
      <c r="S97" s="4"/>
      <c r="T97" s="4"/>
      <c r="U97" s="4"/>
      <c r="V97" s="25"/>
    </row>
    <row r="98" spans="8:22" ht="24.75" customHeight="1" thickBot="1" x14ac:dyDescent="0.3">
      <c r="P98" s="23"/>
      <c r="Q98" s="4"/>
      <c r="R98" s="4"/>
      <c r="S98" s="4"/>
      <c r="T98" s="4"/>
      <c r="U98" s="4"/>
      <c r="V98" s="25"/>
    </row>
    <row r="99" spans="8:22" ht="24.75" customHeight="1" thickBot="1" x14ac:dyDescent="0.3">
      <c r="H99" s="90" t="s">
        <v>97</v>
      </c>
      <c r="I99" s="91"/>
      <c r="J99" s="91"/>
      <c r="K99" s="91"/>
      <c r="L99" s="91"/>
      <c r="M99" s="91"/>
      <c r="N99" s="92"/>
      <c r="P99" s="23"/>
      <c r="Q99" s="4"/>
      <c r="R99" s="4"/>
      <c r="S99" s="4"/>
      <c r="T99" s="4"/>
      <c r="U99" s="4"/>
      <c r="V99" s="25"/>
    </row>
    <row r="100" spans="8:22" ht="24.75" customHeight="1" x14ac:dyDescent="0.25">
      <c r="H100" s="8"/>
      <c r="I100" s="9">
        <v>43101</v>
      </c>
      <c r="J100" s="9">
        <v>43132</v>
      </c>
      <c r="K100" s="9">
        <v>43160</v>
      </c>
      <c r="L100" s="9">
        <v>43191</v>
      </c>
      <c r="M100" s="9">
        <v>43221</v>
      </c>
      <c r="N100" s="10">
        <v>43252</v>
      </c>
      <c r="P100" s="23"/>
      <c r="Q100" s="4"/>
      <c r="R100" s="4"/>
      <c r="S100" s="4"/>
      <c r="T100" s="4"/>
      <c r="U100" s="4"/>
      <c r="V100" s="25"/>
    </row>
    <row r="101" spans="8:22" ht="24.75" customHeight="1" x14ac:dyDescent="0.25">
      <c r="H101" s="55" t="s">
        <v>145</v>
      </c>
      <c r="I101" s="62">
        <v>57</v>
      </c>
      <c r="J101" s="62">
        <v>50</v>
      </c>
      <c r="K101" s="62">
        <v>52</v>
      </c>
      <c r="L101" s="62">
        <v>47</v>
      </c>
      <c r="M101" s="62">
        <v>55</v>
      </c>
      <c r="N101" s="68">
        <v>56</v>
      </c>
      <c r="P101" s="23"/>
      <c r="Q101" s="4"/>
      <c r="R101" s="4"/>
      <c r="S101" s="4"/>
      <c r="T101" s="4"/>
      <c r="U101" s="4"/>
      <c r="V101" s="25"/>
    </row>
    <row r="102" spans="8:22" ht="24.75" customHeight="1" thickBot="1" x14ac:dyDescent="0.3">
      <c r="H102" s="55" t="s">
        <v>144</v>
      </c>
      <c r="I102" s="61">
        <v>1</v>
      </c>
      <c r="J102" s="61">
        <v>1</v>
      </c>
      <c r="K102" s="61">
        <v>1</v>
      </c>
      <c r="L102" s="61">
        <v>0.96</v>
      </c>
      <c r="M102" s="61">
        <v>0.89</v>
      </c>
      <c r="N102" s="73">
        <v>0.8</v>
      </c>
      <c r="P102" s="35"/>
      <c r="Q102" s="33"/>
      <c r="R102" s="33"/>
      <c r="S102" s="33"/>
      <c r="T102" s="33"/>
      <c r="U102" s="33"/>
      <c r="V102" s="34"/>
    </row>
    <row r="103" spans="8:22" ht="24.75" customHeight="1" x14ac:dyDescent="0.25">
      <c r="H103" s="11" t="s">
        <v>110</v>
      </c>
      <c r="I103" s="62">
        <v>0</v>
      </c>
      <c r="J103" s="62">
        <v>0</v>
      </c>
      <c r="K103" s="62">
        <v>1</v>
      </c>
      <c r="L103" s="62">
        <v>0</v>
      </c>
      <c r="M103" s="62">
        <v>1</v>
      </c>
      <c r="N103" s="74">
        <v>0</v>
      </c>
    </row>
    <row r="104" spans="8:22" ht="24.75" customHeight="1" thickBot="1" x14ac:dyDescent="0.3">
      <c r="H104" s="11" t="s">
        <v>38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74">
        <v>0</v>
      </c>
    </row>
    <row r="105" spans="8:22" ht="15.75" thickBot="1" x14ac:dyDescent="0.3">
      <c r="H105" s="23"/>
      <c r="I105" s="26"/>
      <c r="J105" s="26"/>
      <c r="K105" s="26"/>
      <c r="L105" s="26"/>
      <c r="M105" s="26"/>
      <c r="N105" s="27"/>
      <c r="P105" s="90" t="s">
        <v>105</v>
      </c>
      <c r="Q105" s="91"/>
      <c r="R105" s="91"/>
      <c r="S105" s="91"/>
      <c r="T105" s="91"/>
      <c r="U105" s="91"/>
      <c r="V105" s="92"/>
    </row>
    <row r="106" spans="8:22" x14ac:dyDescent="0.25">
      <c r="H106" s="23"/>
      <c r="I106" s="26">
        <v>43282</v>
      </c>
      <c r="J106" s="26">
        <v>43313</v>
      </c>
      <c r="K106" s="26">
        <v>43344</v>
      </c>
      <c r="L106" s="26">
        <v>43374</v>
      </c>
      <c r="M106" s="26">
        <v>43405</v>
      </c>
      <c r="N106" s="27">
        <v>43435</v>
      </c>
      <c r="P106" s="8"/>
      <c r="Q106" s="28" t="s">
        <v>120</v>
      </c>
      <c r="R106" s="28" t="s">
        <v>121</v>
      </c>
      <c r="S106" s="28" t="s">
        <v>122</v>
      </c>
      <c r="T106" s="28" t="s">
        <v>123</v>
      </c>
      <c r="U106" s="9"/>
      <c r="V106" s="10"/>
    </row>
    <row r="107" spans="8:22" ht="24.75" customHeight="1" x14ac:dyDescent="0.25">
      <c r="H107" s="55" t="s">
        <v>145</v>
      </c>
      <c r="I107" s="62">
        <v>63</v>
      </c>
      <c r="J107" s="62">
        <v>74</v>
      </c>
      <c r="K107" s="62">
        <v>93</v>
      </c>
      <c r="L107" s="62">
        <v>83</v>
      </c>
      <c r="M107" s="62">
        <v>57</v>
      </c>
      <c r="N107" s="74">
        <v>66</v>
      </c>
      <c r="P107" s="11" t="s">
        <v>112</v>
      </c>
      <c r="Q107" s="18">
        <v>3</v>
      </c>
      <c r="R107" s="18">
        <v>0</v>
      </c>
      <c r="S107" s="62">
        <v>0</v>
      </c>
      <c r="T107" s="62">
        <v>1</v>
      </c>
      <c r="U107" s="15"/>
      <c r="V107" s="16"/>
    </row>
    <row r="108" spans="8:22" ht="24.75" customHeight="1" x14ac:dyDescent="0.25">
      <c r="H108" s="55" t="s">
        <v>144</v>
      </c>
      <c r="I108" s="61">
        <v>0.49</v>
      </c>
      <c r="J108" s="61">
        <v>0.54</v>
      </c>
      <c r="K108" s="15">
        <v>0.09</v>
      </c>
      <c r="L108" s="15">
        <v>0.06</v>
      </c>
      <c r="M108" s="15">
        <v>7.0000000000000007E-2</v>
      </c>
      <c r="N108" s="16">
        <v>0.1</v>
      </c>
      <c r="P108" s="11" t="s">
        <v>113</v>
      </c>
      <c r="Q108" s="18">
        <v>1</v>
      </c>
      <c r="R108" s="18">
        <v>4</v>
      </c>
      <c r="S108" s="62">
        <v>4</v>
      </c>
      <c r="T108" s="62">
        <v>4</v>
      </c>
      <c r="U108" s="18"/>
      <c r="V108" s="19"/>
    </row>
    <row r="109" spans="8:22" ht="24.75" customHeight="1" x14ac:dyDescent="0.25">
      <c r="H109" s="11" t="s">
        <v>110</v>
      </c>
      <c r="I109" s="18">
        <v>1</v>
      </c>
      <c r="J109" s="18">
        <v>0</v>
      </c>
      <c r="K109" s="18">
        <v>0</v>
      </c>
      <c r="L109" s="18">
        <v>0</v>
      </c>
      <c r="M109" s="4">
        <v>0</v>
      </c>
      <c r="N109" s="24">
        <v>0</v>
      </c>
      <c r="P109" s="11" t="s">
        <v>114</v>
      </c>
      <c r="Q109" s="18">
        <v>11</v>
      </c>
      <c r="R109" s="18">
        <v>5</v>
      </c>
      <c r="S109" s="62">
        <v>0</v>
      </c>
      <c r="T109" s="62">
        <v>2</v>
      </c>
      <c r="U109" s="4"/>
      <c r="V109" s="24"/>
    </row>
    <row r="110" spans="8:22" ht="24.75" customHeight="1" x14ac:dyDescent="0.25">
      <c r="H110" s="11" t="s">
        <v>38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9">
        <v>0</v>
      </c>
      <c r="P110" s="11" t="s">
        <v>115</v>
      </c>
      <c r="Q110" s="18">
        <v>13</v>
      </c>
      <c r="R110" s="18">
        <v>8</v>
      </c>
      <c r="S110" s="62">
        <v>10</v>
      </c>
      <c r="T110" s="62">
        <v>27</v>
      </c>
      <c r="U110" s="26"/>
      <c r="V110" s="19"/>
    </row>
    <row r="111" spans="8:22" ht="24.75" customHeight="1" x14ac:dyDescent="0.25">
      <c r="H111" s="23"/>
      <c r="I111" s="28"/>
      <c r="J111" s="28"/>
      <c r="K111" s="28"/>
      <c r="L111" s="28"/>
      <c r="M111" s="4"/>
      <c r="N111" s="25"/>
      <c r="P111" s="14"/>
      <c r="Q111" s="12"/>
      <c r="R111" s="12"/>
      <c r="S111" s="75"/>
      <c r="T111" s="75"/>
      <c r="U111" s="26"/>
      <c r="V111" s="27"/>
    </row>
    <row r="112" spans="8:22" ht="24.75" customHeight="1" x14ac:dyDescent="0.25">
      <c r="H112" s="11"/>
      <c r="I112" s="31"/>
      <c r="J112" s="31"/>
      <c r="K112" s="31"/>
      <c r="L112" s="31"/>
      <c r="M112" s="4"/>
      <c r="N112" s="25"/>
      <c r="P112" s="11" t="s">
        <v>73</v>
      </c>
      <c r="Q112" s="12">
        <v>1</v>
      </c>
      <c r="R112" s="12">
        <v>12.6</v>
      </c>
      <c r="S112" s="75">
        <v>2</v>
      </c>
      <c r="T112" s="75">
        <v>3</v>
      </c>
      <c r="U112" s="26"/>
      <c r="V112" s="27"/>
    </row>
    <row r="113" spans="8:22" ht="24.75" customHeight="1" x14ac:dyDescent="0.25">
      <c r="H113" s="11"/>
      <c r="I113" s="31"/>
      <c r="J113" s="31"/>
      <c r="K113" s="31"/>
      <c r="L113" s="31"/>
      <c r="M113" s="4"/>
      <c r="N113" s="25"/>
      <c r="P113" s="11"/>
      <c r="Q113" s="15"/>
      <c r="R113" s="15"/>
      <c r="S113" s="15"/>
      <c r="T113" s="15"/>
      <c r="U113" s="15"/>
      <c r="V113" s="16"/>
    </row>
    <row r="114" spans="8:22" ht="24.75" customHeight="1" x14ac:dyDescent="0.25">
      <c r="H114" s="11"/>
      <c r="I114" s="31"/>
      <c r="J114" s="31"/>
      <c r="K114" s="31"/>
      <c r="L114" s="31"/>
      <c r="M114" s="4"/>
      <c r="N114" s="25"/>
      <c r="P114" s="11"/>
      <c r="Q114" s="18"/>
      <c r="R114" s="18"/>
      <c r="S114" s="18"/>
      <c r="T114" s="18"/>
      <c r="U114" s="18"/>
      <c r="V114" s="19"/>
    </row>
    <row r="115" spans="8:22" ht="24.75" customHeight="1" x14ac:dyDescent="0.25">
      <c r="H115" s="11"/>
      <c r="I115" s="31"/>
      <c r="J115" s="31"/>
      <c r="K115" s="31"/>
      <c r="L115" s="31"/>
      <c r="M115" s="4"/>
      <c r="N115" s="25"/>
      <c r="P115" s="11"/>
      <c r="Q115" s="18"/>
      <c r="R115" s="18"/>
      <c r="S115" s="18"/>
      <c r="T115" s="18"/>
      <c r="U115" s="4"/>
      <c r="V115" s="24"/>
    </row>
    <row r="116" spans="8:22" ht="24.75" customHeight="1" x14ac:dyDescent="0.25">
      <c r="H116" s="11"/>
      <c r="I116" s="31"/>
      <c r="J116" s="31"/>
      <c r="K116" s="31"/>
      <c r="L116" s="31"/>
      <c r="M116" s="4"/>
      <c r="N116" s="25"/>
      <c r="P116" s="11"/>
      <c r="Q116" s="18"/>
      <c r="R116" s="18"/>
      <c r="S116" s="18"/>
      <c r="T116" s="18"/>
      <c r="U116" s="18"/>
      <c r="V116" s="19"/>
    </row>
    <row r="117" spans="8:22" ht="24.75" customHeight="1" x14ac:dyDescent="0.25">
      <c r="H117" s="23"/>
      <c r="I117" s="4"/>
      <c r="J117" s="4"/>
      <c r="K117" s="4"/>
      <c r="L117" s="4"/>
      <c r="M117" s="4"/>
      <c r="N117" s="25"/>
      <c r="P117" s="23"/>
      <c r="Q117" s="28"/>
      <c r="R117" s="28"/>
      <c r="S117" s="28"/>
      <c r="T117" s="28"/>
      <c r="U117" s="4"/>
      <c r="V117" s="25"/>
    </row>
    <row r="118" spans="8:22" ht="24.75" customHeight="1" x14ac:dyDescent="0.25">
      <c r="H118" s="23"/>
      <c r="I118" s="4"/>
      <c r="J118" s="4"/>
      <c r="K118" s="4"/>
      <c r="L118" s="4"/>
      <c r="M118" s="4"/>
      <c r="N118" s="25"/>
      <c r="P118" s="23"/>
      <c r="Q118" s="28"/>
      <c r="R118" s="17"/>
      <c r="S118" s="48"/>
      <c r="T118" s="17"/>
      <c r="U118" s="43"/>
      <c r="V118" s="44"/>
    </row>
    <row r="119" spans="8:22" ht="24.75" customHeight="1" x14ac:dyDescent="0.25">
      <c r="H119" s="23"/>
      <c r="I119" s="4"/>
      <c r="J119" s="4"/>
      <c r="K119" s="4"/>
      <c r="L119" s="4"/>
      <c r="M119" s="4"/>
      <c r="N119" s="25"/>
      <c r="P119" s="11"/>
      <c r="Q119" s="37"/>
      <c r="R119" s="31"/>
      <c r="S119" s="31"/>
      <c r="T119" s="31"/>
      <c r="U119" s="4"/>
      <c r="V119" s="25"/>
    </row>
    <row r="120" spans="8:22" ht="24.75" customHeight="1" x14ac:dyDescent="0.25">
      <c r="H120" s="23"/>
      <c r="I120" s="4"/>
      <c r="J120" s="4"/>
      <c r="K120" s="4"/>
      <c r="L120" s="4"/>
      <c r="M120" s="4"/>
      <c r="N120" s="25"/>
      <c r="P120" s="11"/>
      <c r="Q120" s="31"/>
      <c r="R120" s="31"/>
      <c r="S120" s="31"/>
      <c r="T120" s="31"/>
      <c r="U120" s="4"/>
      <c r="V120" s="25"/>
    </row>
    <row r="121" spans="8:22" ht="24.75" customHeight="1" thickBot="1" x14ac:dyDescent="0.3">
      <c r="H121" s="35"/>
      <c r="I121" s="33"/>
      <c r="J121" s="33"/>
      <c r="K121" s="33"/>
      <c r="L121" s="33"/>
      <c r="M121" s="33"/>
      <c r="N121" s="34"/>
      <c r="P121" s="11"/>
      <c r="Q121" s="31"/>
      <c r="R121" s="31"/>
      <c r="S121" s="31"/>
      <c r="T121" s="31"/>
      <c r="U121" s="4"/>
      <c r="V121" s="25"/>
    </row>
    <row r="122" spans="8:22" ht="24.75" customHeight="1" x14ac:dyDescent="0.25">
      <c r="P122" s="11"/>
      <c r="Q122" s="31"/>
      <c r="R122" s="31"/>
      <c r="S122" s="31"/>
      <c r="T122" s="31"/>
      <c r="U122" s="4"/>
      <c r="V122" s="25"/>
    </row>
    <row r="123" spans="8:22" ht="24.75" customHeight="1" thickBot="1" x14ac:dyDescent="0.3">
      <c r="P123" s="11"/>
      <c r="Q123" s="31"/>
      <c r="R123" s="31"/>
      <c r="S123" s="31"/>
      <c r="T123" s="31"/>
      <c r="U123" s="4"/>
      <c r="V123" s="25"/>
    </row>
    <row r="124" spans="8:22" ht="24.75" customHeight="1" thickBot="1" x14ac:dyDescent="0.3">
      <c r="H124" s="90" t="s">
        <v>98</v>
      </c>
      <c r="I124" s="91"/>
      <c r="J124" s="91"/>
      <c r="K124" s="91"/>
      <c r="L124" s="91"/>
      <c r="M124" s="91"/>
      <c r="N124" s="92"/>
      <c r="P124" s="11"/>
      <c r="Q124" s="31"/>
      <c r="R124" s="31"/>
      <c r="S124" s="31"/>
      <c r="T124" s="31"/>
      <c r="U124" s="4"/>
      <c r="V124" s="25"/>
    </row>
    <row r="125" spans="8:22" ht="24.75" customHeight="1" x14ac:dyDescent="0.25">
      <c r="H125" s="23"/>
      <c r="I125" s="28" t="s">
        <v>120</v>
      </c>
      <c r="J125" s="28" t="s">
        <v>121</v>
      </c>
      <c r="K125" s="28" t="s">
        <v>122</v>
      </c>
      <c r="L125" s="28" t="s">
        <v>123</v>
      </c>
      <c r="M125" s="9"/>
      <c r="N125" s="10"/>
      <c r="P125" s="23"/>
      <c r="Q125" s="4"/>
      <c r="R125" s="4"/>
      <c r="S125" s="4"/>
      <c r="T125" s="4"/>
      <c r="U125" s="4"/>
      <c r="V125" s="25"/>
    </row>
    <row r="126" spans="8:22" ht="24.75" customHeight="1" x14ac:dyDescent="0.25">
      <c r="H126" s="11" t="s">
        <v>41</v>
      </c>
      <c r="I126" s="61">
        <v>0.17</v>
      </c>
      <c r="J126" s="61">
        <v>0.14000000000000001</v>
      </c>
      <c r="K126" s="15"/>
      <c r="L126" s="15"/>
      <c r="M126" s="18"/>
      <c r="N126" s="19"/>
      <c r="P126" s="23"/>
      <c r="Q126" s="4"/>
      <c r="R126" s="4"/>
      <c r="S126" s="4"/>
      <c r="T126" s="4"/>
      <c r="U126" s="4"/>
      <c r="V126" s="25"/>
    </row>
    <row r="127" spans="8:22" ht="24.75" customHeight="1" x14ac:dyDescent="0.25">
      <c r="H127" s="11" t="s">
        <v>43</v>
      </c>
      <c r="I127" s="61">
        <v>0.98</v>
      </c>
      <c r="J127" s="61">
        <v>1</v>
      </c>
      <c r="K127" s="15"/>
      <c r="L127" s="15"/>
      <c r="M127" s="15"/>
      <c r="N127" s="16"/>
      <c r="P127" s="23"/>
      <c r="Q127" s="4"/>
      <c r="R127" s="4"/>
      <c r="S127" s="4"/>
      <c r="T127" s="4"/>
      <c r="U127" s="4"/>
      <c r="V127" s="25"/>
    </row>
    <row r="128" spans="8:22" ht="24.75" customHeight="1" x14ac:dyDescent="0.25">
      <c r="H128" s="45"/>
      <c r="I128" s="18"/>
      <c r="J128" s="18"/>
      <c r="K128" s="18"/>
      <c r="L128" s="61"/>
      <c r="M128" s="4"/>
      <c r="N128" s="24"/>
      <c r="P128" s="23"/>
      <c r="Q128" s="4"/>
      <c r="R128" s="4"/>
      <c r="S128" s="4"/>
      <c r="T128" s="4"/>
      <c r="U128" s="4"/>
      <c r="V128" s="25"/>
    </row>
    <row r="129" spans="5:22" ht="24.75" customHeight="1" thickBot="1" x14ac:dyDescent="0.3">
      <c r="H129" s="11"/>
      <c r="I129" s="28" t="s">
        <v>118</v>
      </c>
      <c r="J129" s="28" t="s">
        <v>119</v>
      </c>
      <c r="K129" s="36" t="e">
        <f>K128+#REF!</f>
        <v>#REF!</v>
      </c>
      <c r="L129" s="61"/>
      <c r="M129" s="26"/>
      <c r="N129" s="27"/>
      <c r="P129" s="35"/>
      <c r="Q129" s="33"/>
      <c r="R129" s="33"/>
      <c r="S129" s="33"/>
      <c r="T129" s="33"/>
      <c r="U129" s="33"/>
      <c r="V129" s="34"/>
    </row>
    <row r="130" spans="5:22" ht="24.75" customHeight="1" x14ac:dyDescent="0.25">
      <c r="H130" s="11" t="s">
        <v>44</v>
      </c>
      <c r="I130" s="72" t="s">
        <v>167</v>
      </c>
      <c r="J130" s="18"/>
      <c r="K130" s="15"/>
      <c r="L130" s="61"/>
      <c r="M130" s="18"/>
      <c r="N130" s="19"/>
    </row>
    <row r="131" spans="5:22" ht="24.75" customHeight="1" thickBot="1" x14ac:dyDescent="0.3">
      <c r="H131" s="11"/>
      <c r="I131" s="15"/>
      <c r="J131" s="15"/>
      <c r="K131" s="15"/>
      <c r="L131" s="15"/>
      <c r="M131" s="15"/>
      <c r="N131" s="16"/>
    </row>
    <row r="132" spans="5:22" ht="15.75" thickBot="1" x14ac:dyDescent="0.3">
      <c r="H132" s="11"/>
      <c r="I132" s="28">
        <v>2018</v>
      </c>
      <c r="J132" s="15"/>
      <c r="K132" s="15"/>
      <c r="L132" s="15"/>
      <c r="M132" s="52"/>
      <c r="N132" s="53"/>
      <c r="P132" s="90" t="s">
        <v>106</v>
      </c>
      <c r="Q132" s="91"/>
      <c r="R132" s="91"/>
      <c r="S132" s="91"/>
      <c r="T132" s="91"/>
      <c r="U132" s="91"/>
      <c r="V132" s="92"/>
    </row>
    <row r="133" spans="5:22" x14ac:dyDescent="0.25">
      <c r="E133" s="46"/>
      <c r="F133" s="47"/>
      <c r="H133" s="11" t="s">
        <v>40</v>
      </c>
      <c r="I133" s="89" t="s">
        <v>171</v>
      </c>
      <c r="J133" s="28"/>
      <c r="K133" s="28"/>
      <c r="L133" s="28"/>
      <c r="M133" s="4"/>
      <c r="N133" s="25"/>
      <c r="P133" s="8"/>
      <c r="Q133" s="28" t="s">
        <v>120</v>
      </c>
      <c r="R133" s="28" t="s">
        <v>121</v>
      </c>
      <c r="S133" s="28" t="s">
        <v>122</v>
      </c>
      <c r="T133" s="28" t="s">
        <v>123</v>
      </c>
      <c r="U133" s="9"/>
      <c r="V133" s="10"/>
    </row>
    <row r="134" spans="5:22" ht="24.75" customHeight="1" x14ac:dyDescent="0.25">
      <c r="G134" s="46"/>
      <c r="H134" s="23"/>
      <c r="I134" s="28"/>
      <c r="J134" s="28"/>
      <c r="K134" s="28"/>
      <c r="L134" s="28"/>
      <c r="M134" s="4"/>
      <c r="N134" s="25"/>
      <c r="P134" s="11" t="s">
        <v>74</v>
      </c>
      <c r="Q134" s="61">
        <v>1</v>
      </c>
      <c r="R134" s="15">
        <v>1</v>
      </c>
      <c r="S134" s="15">
        <v>1</v>
      </c>
      <c r="T134" s="15">
        <v>1</v>
      </c>
      <c r="U134" s="15"/>
      <c r="V134" s="16"/>
    </row>
    <row r="135" spans="5:22" ht="24.75" customHeight="1" x14ac:dyDescent="0.25">
      <c r="H135" s="11"/>
      <c r="I135" s="15"/>
      <c r="J135" s="15"/>
      <c r="K135" s="15"/>
      <c r="L135" s="15"/>
      <c r="M135" s="4"/>
      <c r="N135" s="25"/>
      <c r="P135" s="14"/>
      <c r="Q135" s="15"/>
      <c r="R135" s="15"/>
      <c r="S135" s="15"/>
      <c r="T135" s="15"/>
      <c r="U135" s="4"/>
      <c r="V135" s="24"/>
    </row>
    <row r="136" spans="5:22" ht="24.75" customHeight="1" x14ac:dyDescent="0.25">
      <c r="H136" s="11"/>
      <c r="I136" s="15"/>
      <c r="J136" s="15"/>
      <c r="K136" s="15"/>
      <c r="L136" s="15"/>
      <c r="M136" s="4"/>
      <c r="N136" s="25"/>
      <c r="P136" s="11"/>
      <c r="Q136" s="28">
        <v>2017</v>
      </c>
      <c r="R136" s="28"/>
      <c r="S136" s="28"/>
      <c r="T136" s="28"/>
      <c r="U136" s="18"/>
      <c r="V136" s="19"/>
    </row>
    <row r="137" spans="5:22" ht="24.75" customHeight="1" x14ac:dyDescent="0.25">
      <c r="H137" s="11"/>
      <c r="I137" s="15"/>
      <c r="J137" s="15"/>
      <c r="K137" s="15"/>
      <c r="L137" s="15"/>
      <c r="M137" s="4"/>
      <c r="N137" s="25"/>
      <c r="P137" s="11" t="s">
        <v>107</v>
      </c>
      <c r="Q137" s="71">
        <v>0</v>
      </c>
      <c r="R137" s="12"/>
      <c r="S137" s="12"/>
      <c r="T137" s="12"/>
      <c r="U137" s="26"/>
      <c r="V137" s="27"/>
    </row>
    <row r="138" spans="5:22" ht="24.75" customHeight="1" x14ac:dyDescent="0.25">
      <c r="H138" s="45"/>
      <c r="I138" s="18"/>
      <c r="J138" s="18"/>
      <c r="K138" s="18"/>
      <c r="L138" s="18"/>
      <c r="M138" s="4"/>
      <c r="N138" s="25"/>
      <c r="P138" s="11"/>
      <c r="Q138" s="12"/>
      <c r="R138" s="12"/>
      <c r="S138" s="12"/>
      <c r="T138" s="12"/>
      <c r="U138" s="26"/>
      <c r="V138" s="27"/>
    </row>
    <row r="139" spans="5:22" ht="24.75" customHeight="1" x14ac:dyDescent="0.25">
      <c r="H139" s="11"/>
      <c r="I139" s="28"/>
      <c r="J139" s="28"/>
      <c r="K139" s="36"/>
      <c r="L139" s="36"/>
      <c r="M139" s="4"/>
      <c r="N139" s="25"/>
      <c r="P139" s="11"/>
      <c r="Q139" s="15"/>
      <c r="R139" s="15"/>
      <c r="S139" s="15"/>
      <c r="T139" s="15"/>
      <c r="U139" s="15"/>
      <c r="V139" s="16"/>
    </row>
    <row r="140" spans="5:22" ht="24.75" customHeight="1" x14ac:dyDescent="0.25">
      <c r="H140" s="11"/>
      <c r="I140" s="18"/>
      <c r="J140" s="18"/>
      <c r="K140" s="15"/>
      <c r="L140" s="49"/>
      <c r="M140" s="4"/>
      <c r="N140" s="25"/>
      <c r="P140" s="11"/>
      <c r="Q140" s="18"/>
      <c r="R140" s="18"/>
      <c r="S140" s="18"/>
      <c r="T140" s="18"/>
      <c r="U140" s="18"/>
      <c r="V140" s="19"/>
    </row>
    <row r="141" spans="5:22" ht="24.75" customHeight="1" x14ac:dyDescent="0.25">
      <c r="H141" s="11"/>
      <c r="I141" s="20"/>
      <c r="J141" s="20"/>
      <c r="K141" s="20"/>
      <c r="L141" s="20"/>
      <c r="M141" s="4"/>
      <c r="N141" s="25"/>
      <c r="P141" s="11"/>
      <c r="Q141" s="18"/>
      <c r="R141" s="18"/>
      <c r="S141" s="18"/>
      <c r="T141" s="18"/>
      <c r="U141" s="4"/>
      <c r="V141" s="24"/>
    </row>
    <row r="142" spans="5:22" ht="24.75" customHeight="1" x14ac:dyDescent="0.25">
      <c r="H142" s="11"/>
      <c r="I142" s="28"/>
      <c r="J142" s="4"/>
      <c r="K142" s="4"/>
      <c r="L142" s="4"/>
      <c r="M142" s="4"/>
      <c r="N142" s="25"/>
      <c r="P142" s="11"/>
      <c r="Q142" s="18"/>
      <c r="R142" s="18"/>
      <c r="S142" s="18"/>
      <c r="T142" s="18"/>
      <c r="U142" s="18"/>
      <c r="V142" s="19"/>
    </row>
    <row r="143" spans="5:22" ht="24.75" customHeight="1" x14ac:dyDescent="0.25">
      <c r="H143" s="11"/>
      <c r="I143" s="40"/>
      <c r="J143" s="28"/>
      <c r="K143" s="28"/>
      <c r="L143" s="28"/>
      <c r="M143" s="4"/>
      <c r="N143" s="25"/>
      <c r="P143" s="23"/>
      <c r="Q143" s="28"/>
      <c r="R143" s="28"/>
      <c r="S143" s="28"/>
      <c r="T143" s="28"/>
      <c r="U143" s="4"/>
      <c r="V143" s="25"/>
    </row>
    <row r="144" spans="5:22" ht="24.75" customHeight="1" x14ac:dyDescent="0.25">
      <c r="H144" s="23"/>
      <c r="I144" s="4"/>
      <c r="J144" s="4"/>
      <c r="K144" s="4"/>
      <c r="L144" s="4"/>
      <c r="M144" s="4"/>
      <c r="N144" s="25"/>
      <c r="P144" s="23"/>
      <c r="Q144" s="28"/>
      <c r="R144" s="17"/>
      <c r="S144" s="48"/>
      <c r="T144" s="17"/>
      <c r="U144" s="43"/>
      <c r="V144" s="44"/>
    </row>
    <row r="145" spans="8:22" ht="24.75" customHeight="1" x14ac:dyDescent="0.25">
      <c r="H145" s="23"/>
      <c r="I145" s="4"/>
      <c r="J145" s="4"/>
      <c r="K145" s="4"/>
      <c r="L145" s="4"/>
      <c r="M145" s="4"/>
      <c r="N145" s="25"/>
      <c r="P145" s="11"/>
      <c r="Q145" s="40"/>
      <c r="R145" s="31"/>
      <c r="S145" s="31"/>
      <c r="T145" s="31"/>
      <c r="U145" s="4"/>
      <c r="V145" s="25"/>
    </row>
    <row r="146" spans="8:22" ht="24.75" customHeight="1" thickBot="1" x14ac:dyDescent="0.3">
      <c r="H146" s="35"/>
      <c r="I146" s="33"/>
      <c r="J146" s="33"/>
      <c r="K146" s="33"/>
      <c r="L146" s="33"/>
      <c r="M146" s="33"/>
      <c r="N146" s="34"/>
      <c r="P146" s="11"/>
      <c r="Q146" s="31"/>
      <c r="R146" s="31"/>
      <c r="S146" s="31"/>
      <c r="T146" s="31"/>
      <c r="U146" s="4"/>
      <c r="V146" s="25"/>
    </row>
    <row r="147" spans="8:22" ht="24.75" customHeight="1" x14ac:dyDescent="0.25">
      <c r="P147" s="11"/>
      <c r="Q147" s="31"/>
      <c r="R147" s="31"/>
      <c r="S147" s="31"/>
      <c r="T147" s="31"/>
      <c r="U147" s="4"/>
      <c r="V147" s="25"/>
    </row>
    <row r="148" spans="8:22" ht="24.75" customHeight="1" thickBot="1" x14ac:dyDescent="0.3">
      <c r="P148" s="11"/>
      <c r="Q148" s="31"/>
      <c r="R148" s="31"/>
      <c r="S148" s="31"/>
      <c r="T148" s="31"/>
      <c r="U148" s="4"/>
      <c r="V148" s="25"/>
    </row>
    <row r="149" spans="8:22" ht="24.75" customHeight="1" thickBot="1" x14ac:dyDescent="0.3">
      <c r="H149" s="90" t="s">
        <v>99</v>
      </c>
      <c r="I149" s="91"/>
      <c r="J149" s="91"/>
      <c r="K149" s="91"/>
      <c r="L149" s="91"/>
      <c r="M149" s="91"/>
      <c r="N149" s="92"/>
      <c r="P149" s="11"/>
      <c r="Q149" s="31"/>
      <c r="R149" s="31"/>
      <c r="S149" s="31"/>
      <c r="T149" s="31"/>
      <c r="U149" s="4"/>
      <c r="V149" s="25"/>
    </row>
    <row r="150" spans="8:22" ht="24.75" customHeight="1" x14ac:dyDescent="0.25">
      <c r="H150" s="8"/>
      <c r="I150" s="9">
        <v>43101</v>
      </c>
      <c r="J150" s="9">
        <v>43132</v>
      </c>
      <c r="K150" s="9">
        <v>43160</v>
      </c>
      <c r="L150" s="9">
        <v>43191</v>
      </c>
      <c r="M150" s="9">
        <v>43221</v>
      </c>
      <c r="N150" s="10">
        <v>43252</v>
      </c>
      <c r="P150" s="11"/>
      <c r="Q150" s="31"/>
      <c r="R150" s="31"/>
      <c r="S150" s="31"/>
      <c r="T150" s="31"/>
      <c r="U150" s="4"/>
      <c r="V150" s="25"/>
    </row>
    <row r="151" spans="8:22" ht="24.75" customHeight="1" x14ac:dyDescent="0.25">
      <c r="H151" s="11" t="s">
        <v>48</v>
      </c>
      <c r="I151" s="61" t="s">
        <v>150</v>
      </c>
      <c r="J151" s="61" t="s">
        <v>150</v>
      </c>
      <c r="K151" s="61" t="s">
        <v>150</v>
      </c>
      <c r="L151" s="15"/>
      <c r="M151" s="15"/>
      <c r="N151" s="16"/>
      <c r="P151" s="23"/>
      <c r="Q151" s="4"/>
      <c r="R151" s="4"/>
      <c r="S151" s="4"/>
      <c r="T151" s="4"/>
      <c r="U151" s="4"/>
      <c r="V151" s="25"/>
    </row>
    <row r="152" spans="8:22" ht="24.75" customHeight="1" x14ac:dyDescent="0.25">
      <c r="H152" s="11"/>
      <c r="I152" s="15"/>
      <c r="J152" s="15"/>
      <c r="K152" s="15"/>
      <c r="L152" s="15"/>
      <c r="M152" s="15"/>
      <c r="N152" s="16"/>
      <c r="P152" s="23"/>
      <c r="Q152" s="4"/>
      <c r="R152" s="4"/>
      <c r="S152" s="4"/>
      <c r="T152" s="4"/>
      <c r="U152" s="4"/>
      <c r="V152" s="25"/>
    </row>
    <row r="153" spans="8:22" ht="24.75" customHeight="1" x14ac:dyDescent="0.25">
      <c r="H153" s="11"/>
      <c r="I153" s="26">
        <v>43282</v>
      </c>
      <c r="J153" s="26">
        <v>43313</v>
      </c>
      <c r="K153" s="26">
        <v>43344</v>
      </c>
      <c r="L153" s="26">
        <v>43374</v>
      </c>
      <c r="M153" s="26">
        <v>43405</v>
      </c>
      <c r="N153" s="27">
        <v>43435</v>
      </c>
      <c r="P153" s="23"/>
      <c r="Q153" s="4"/>
      <c r="R153" s="4"/>
      <c r="S153" s="4"/>
      <c r="T153" s="4"/>
      <c r="U153" s="4"/>
      <c r="V153" s="25"/>
    </row>
    <row r="154" spans="8:22" ht="24.75" customHeight="1" thickBot="1" x14ac:dyDescent="0.3">
      <c r="H154" s="11" t="s">
        <v>48</v>
      </c>
      <c r="I154" s="15"/>
      <c r="J154" s="15"/>
      <c r="K154" s="15"/>
      <c r="L154" s="15"/>
      <c r="M154" s="15"/>
      <c r="N154" s="16"/>
      <c r="P154" s="35"/>
      <c r="Q154" s="33"/>
      <c r="R154" s="33"/>
      <c r="S154" s="33"/>
      <c r="T154" s="33"/>
      <c r="U154" s="33"/>
      <c r="V154" s="34"/>
    </row>
    <row r="155" spans="8:22" ht="24.75" customHeight="1" x14ac:dyDescent="0.25">
      <c r="H155" s="11"/>
      <c r="I155" s="15"/>
      <c r="J155" s="15"/>
      <c r="K155" s="15"/>
      <c r="L155" s="15"/>
      <c r="M155" s="15"/>
      <c r="N155" s="16"/>
    </row>
    <row r="156" spans="8:22" ht="24.75" customHeight="1" thickBot="1" x14ac:dyDescent="0.3">
      <c r="H156" s="11"/>
      <c r="I156" s="28" t="s">
        <v>118</v>
      </c>
      <c r="J156" s="28" t="s">
        <v>119</v>
      </c>
      <c r="K156" s="15"/>
      <c r="L156" s="15"/>
      <c r="M156" s="15"/>
      <c r="N156" s="16"/>
    </row>
    <row r="157" spans="8:22" ht="24.75" customHeight="1" thickBot="1" x14ac:dyDescent="0.3">
      <c r="H157" s="14" t="s">
        <v>46</v>
      </c>
      <c r="I157" s="61" t="s">
        <v>150</v>
      </c>
      <c r="J157" s="15"/>
      <c r="K157" s="20"/>
      <c r="M157" s="50"/>
      <c r="N157" s="22"/>
      <c r="P157" s="90" t="s">
        <v>108</v>
      </c>
      <c r="Q157" s="91"/>
      <c r="R157" s="91"/>
      <c r="S157" s="91"/>
      <c r="T157" s="91"/>
      <c r="U157" s="91"/>
      <c r="V157" s="92"/>
    </row>
    <row r="158" spans="8:22" ht="30" x14ac:dyDescent="0.25">
      <c r="H158" s="11" t="s">
        <v>50</v>
      </c>
      <c r="I158" s="61" t="s">
        <v>150</v>
      </c>
      <c r="J158" s="15"/>
      <c r="K158" s="51"/>
      <c r="L158" s="28"/>
      <c r="N158" s="41"/>
      <c r="P158" s="8"/>
      <c r="Q158" s="28" t="s">
        <v>120</v>
      </c>
      <c r="R158" s="28" t="s">
        <v>121</v>
      </c>
      <c r="S158" s="28" t="s">
        <v>122</v>
      </c>
      <c r="T158" s="28" t="s">
        <v>123</v>
      </c>
      <c r="U158" s="9"/>
      <c r="V158" s="10"/>
    </row>
    <row r="159" spans="8:22" x14ac:dyDescent="0.25">
      <c r="H159" s="11"/>
      <c r="I159" s="15"/>
      <c r="J159" s="15"/>
      <c r="K159" s="42"/>
      <c r="L159" s="42"/>
      <c r="M159" s="43"/>
      <c r="N159" s="44"/>
      <c r="P159" s="11" t="s">
        <v>79</v>
      </c>
      <c r="Q159" s="62">
        <v>1</v>
      </c>
      <c r="R159" s="62">
        <v>0</v>
      </c>
      <c r="S159" s="62">
        <v>0</v>
      </c>
      <c r="T159" s="62">
        <v>0</v>
      </c>
      <c r="U159" s="15"/>
      <c r="V159" s="16"/>
    </row>
    <row r="160" spans="8:22" ht="33.75" customHeight="1" x14ac:dyDescent="0.25">
      <c r="H160" s="11"/>
      <c r="I160" s="15"/>
      <c r="J160" s="15"/>
      <c r="M160" s="4"/>
      <c r="N160" s="25"/>
      <c r="P160" s="11" t="s">
        <v>81</v>
      </c>
      <c r="Q160" s="62">
        <v>1</v>
      </c>
      <c r="R160" s="62">
        <v>0</v>
      </c>
      <c r="S160" s="62">
        <v>0</v>
      </c>
      <c r="T160" s="62">
        <v>0</v>
      </c>
      <c r="U160" s="18"/>
      <c r="V160" s="19"/>
    </row>
    <row r="161" spans="8:22" ht="24.75" customHeight="1" x14ac:dyDescent="0.25">
      <c r="H161" s="11"/>
      <c r="I161" s="15"/>
      <c r="J161" s="15"/>
      <c r="M161" s="4"/>
      <c r="N161" s="25"/>
      <c r="P161" s="11" t="s">
        <v>109</v>
      </c>
      <c r="Q161" s="62">
        <v>0</v>
      </c>
      <c r="R161" s="62">
        <v>0</v>
      </c>
      <c r="S161" s="62">
        <v>0</v>
      </c>
      <c r="T161" s="62">
        <v>0</v>
      </c>
      <c r="U161" s="4"/>
      <c r="V161" s="24"/>
    </row>
    <row r="162" spans="8:22" x14ac:dyDescent="0.25">
      <c r="H162" s="11"/>
      <c r="I162" s="31"/>
      <c r="J162" s="15"/>
      <c r="K162" s="31"/>
      <c r="L162" s="31"/>
      <c r="M162" s="4"/>
      <c r="N162" s="25"/>
      <c r="P162" s="11" t="s">
        <v>85</v>
      </c>
      <c r="Q162" s="64" t="s">
        <v>147</v>
      </c>
      <c r="R162" s="62" t="s">
        <v>163</v>
      </c>
      <c r="S162" s="64" t="s">
        <v>147</v>
      </c>
      <c r="T162" s="62" t="s">
        <v>163</v>
      </c>
      <c r="U162" s="18"/>
      <c r="V162" s="19"/>
    </row>
    <row r="163" spans="8:22" ht="45.75" customHeight="1" x14ac:dyDescent="0.25">
      <c r="H163" s="11"/>
      <c r="I163" s="31"/>
      <c r="J163" s="31"/>
      <c r="K163" s="31"/>
      <c r="L163" s="31"/>
      <c r="M163" s="4"/>
      <c r="N163" s="25"/>
      <c r="P163" s="55" t="s">
        <v>146</v>
      </c>
      <c r="Q163" s="64" t="s">
        <v>147</v>
      </c>
      <c r="R163" s="62" t="s">
        <v>164</v>
      </c>
      <c r="S163" s="64" t="s">
        <v>147</v>
      </c>
      <c r="T163" s="62" t="s">
        <v>163</v>
      </c>
      <c r="U163" s="26"/>
      <c r="V163" s="27"/>
    </row>
    <row r="164" spans="8:22" ht="24.75" customHeight="1" x14ac:dyDescent="0.25">
      <c r="H164" s="11"/>
      <c r="I164" s="31"/>
      <c r="J164" s="31"/>
      <c r="K164" s="31"/>
      <c r="L164" s="31"/>
      <c r="M164" s="4"/>
      <c r="N164" s="25"/>
      <c r="P164" s="11"/>
      <c r="Q164" s="12"/>
      <c r="R164" s="12"/>
      <c r="S164" s="12"/>
      <c r="T164" s="12"/>
      <c r="U164" s="26"/>
      <c r="V164" s="27"/>
    </row>
    <row r="165" spans="8:22" ht="47.25" customHeight="1" x14ac:dyDescent="0.25">
      <c r="H165" s="11"/>
      <c r="I165" s="31"/>
      <c r="J165" s="31"/>
      <c r="K165" s="31"/>
      <c r="L165" s="31"/>
      <c r="M165" s="4"/>
      <c r="N165" s="25"/>
      <c r="P165" s="11"/>
      <c r="Q165" s="15"/>
      <c r="R165" s="15"/>
      <c r="S165" s="15"/>
      <c r="T165" s="15"/>
      <c r="U165" s="15"/>
      <c r="V165" s="16"/>
    </row>
    <row r="166" spans="8:22" ht="41.25" customHeight="1" x14ac:dyDescent="0.25">
      <c r="H166" s="11"/>
      <c r="I166" s="31"/>
      <c r="J166" s="31"/>
      <c r="K166" s="31"/>
      <c r="L166" s="31"/>
      <c r="M166" s="4"/>
      <c r="N166" s="25"/>
      <c r="P166" s="11"/>
      <c r="Q166" s="18"/>
      <c r="R166" s="18"/>
      <c r="S166" s="18"/>
      <c r="T166" s="18"/>
      <c r="U166" s="18"/>
      <c r="V166" s="19"/>
    </row>
    <row r="167" spans="8:22" ht="24.75" customHeight="1" x14ac:dyDescent="0.25">
      <c r="H167" s="11"/>
      <c r="I167" s="31"/>
      <c r="J167" s="31"/>
      <c r="K167" s="31"/>
      <c r="L167" s="31"/>
      <c r="M167" s="4"/>
      <c r="N167" s="25"/>
      <c r="P167" s="11"/>
      <c r="Q167" s="18"/>
      <c r="R167" s="18"/>
      <c r="S167" s="18"/>
      <c r="T167" s="18"/>
      <c r="U167" s="4"/>
      <c r="V167" s="24"/>
    </row>
    <row r="168" spans="8:22" ht="27" customHeight="1" thickBot="1" x14ac:dyDescent="0.3">
      <c r="H168" s="35"/>
      <c r="I168" s="33"/>
      <c r="J168" s="31"/>
      <c r="K168" s="31"/>
      <c r="L168" s="31"/>
      <c r="M168" s="4"/>
      <c r="N168" s="25"/>
      <c r="P168" s="11"/>
      <c r="Q168" s="18"/>
      <c r="R168" s="18"/>
      <c r="S168" s="18"/>
      <c r="T168" s="18"/>
      <c r="U168" s="18"/>
      <c r="V168" s="19"/>
    </row>
    <row r="169" spans="8:22" ht="29.25" customHeight="1" thickBot="1" x14ac:dyDescent="0.3">
      <c r="J169" s="33"/>
      <c r="K169" s="33"/>
      <c r="L169" s="33"/>
      <c r="M169" s="33"/>
      <c r="N169" s="34"/>
      <c r="P169" s="23"/>
      <c r="Q169" s="28"/>
      <c r="R169" s="28"/>
      <c r="S169" s="28"/>
      <c r="T169" s="28"/>
      <c r="U169" s="4"/>
      <c r="V169" s="25"/>
    </row>
    <row r="170" spans="8:22" ht="24.75" customHeight="1" x14ac:dyDescent="0.25">
      <c r="P170" s="23"/>
      <c r="Q170" s="28"/>
      <c r="R170" s="17"/>
      <c r="S170" s="48"/>
      <c r="T170" s="17"/>
      <c r="U170" s="43"/>
      <c r="V170" s="44"/>
    </row>
    <row r="171" spans="8:22" ht="24.75" customHeight="1" x14ac:dyDescent="0.25">
      <c r="P171" s="11"/>
      <c r="Q171" s="40"/>
      <c r="R171" s="31"/>
      <c r="S171" s="31"/>
      <c r="T171" s="31"/>
      <c r="U171" s="4"/>
      <c r="V171" s="25"/>
    </row>
    <row r="172" spans="8:22" ht="24.75" customHeight="1" x14ac:dyDescent="0.25">
      <c r="P172" s="11"/>
      <c r="Q172" s="31"/>
      <c r="R172" s="31"/>
      <c r="S172" s="31"/>
      <c r="T172" s="31"/>
      <c r="U172" s="4"/>
      <c r="V172" s="25"/>
    </row>
    <row r="173" spans="8:22" ht="24.75" customHeight="1" x14ac:dyDescent="0.25">
      <c r="P173" s="11"/>
      <c r="Q173" s="31"/>
      <c r="R173" s="31"/>
      <c r="S173" s="31"/>
      <c r="T173" s="31"/>
      <c r="U173" s="4"/>
      <c r="V173" s="25"/>
    </row>
    <row r="174" spans="8:22" ht="24.75" customHeight="1" x14ac:dyDescent="0.25">
      <c r="P174" s="11"/>
      <c r="Q174" s="31"/>
      <c r="R174" s="31"/>
      <c r="S174" s="31"/>
      <c r="T174" s="31"/>
      <c r="U174" s="4"/>
      <c r="V174" s="25"/>
    </row>
    <row r="175" spans="8:22" ht="24.75" customHeight="1" x14ac:dyDescent="0.25">
      <c r="P175" s="11"/>
      <c r="Q175" s="31"/>
      <c r="R175" s="31"/>
      <c r="S175" s="31"/>
      <c r="T175" s="31"/>
      <c r="U175" s="4"/>
      <c r="V175" s="25"/>
    </row>
    <row r="176" spans="8:22" ht="24.75" customHeight="1" x14ac:dyDescent="0.25">
      <c r="P176" s="11"/>
      <c r="Q176" s="31"/>
      <c r="R176" s="31"/>
      <c r="S176" s="31"/>
      <c r="T176" s="31"/>
      <c r="U176" s="4"/>
      <c r="V176" s="25"/>
    </row>
    <row r="177" spans="16:22" ht="24.75" customHeight="1" thickBot="1" x14ac:dyDescent="0.3">
      <c r="P177" s="35"/>
      <c r="Q177" s="33"/>
      <c r="R177" s="33"/>
      <c r="S177" s="33"/>
      <c r="T177" s="33"/>
      <c r="U177" s="33"/>
      <c r="V177" s="34"/>
    </row>
    <row r="178" spans="16:22" ht="87.75" customHeight="1" x14ac:dyDescent="0.25"/>
    <row r="179" spans="16:22" ht="24.75" customHeight="1" x14ac:dyDescent="0.25"/>
    <row r="180" spans="16:22" ht="24.75" customHeight="1" x14ac:dyDescent="0.25"/>
  </sheetData>
  <mergeCells count="18">
    <mergeCell ref="B6:F6"/>
    <mergeCell ref="P8:V8"/>
    <mergeCell ref="P6:V6"/>
    <mergeCell ref="P45:V45"/>
    <mergeCell ref="H6:N6"/>
    <mergeCell ref="H43:N43"/>
    <mergeCell ref="P157:V157"/>
    <mergeCell ref="B8:F8"/>
    <mergeCell ref="H149:N149"/>
    <mergeCell ref="H8:N8"/>
    <mergeCell ref="B25:F25"/>
    <mergeCell ref="B43:F43"/>
    <mergeCell ref="H74:N74"/>
    <mergeCell ref="H99:N99"/>
    <mergeCell ref="H124:N124"/>
    <mergeCell ref="P76:V76"/>
    <mergeCell ref="P105:V105"/>
    <mergeCell ref="P132:V132"/>
  </mergeCells>
  <conditionalFormatting sqref="I110:N110">
    <cfRule type="cellIs" dxfId="12" priority="19" operator="equal">
      <formula>0</formula>
    </cfRule>
  </conditionalFormatting>
  <conditionalFormatting sqref="I104:N104">
    <cfRule type="cellIs" dxfId="11" priority="11" operator="notEqual">
      <formula>0</formula>
    </cfRule>
    <cfRule type="cellIs" dxfId="10" priority="12" operator="equal">
      <formula>0</formula>
    </cfRule>
  </conditionalFormatting>
  <conditionalFormatting sqref="Q159:R163">
    <cfRule type="cellIs" dxfId="9" priority="9" operator="equal">
      <formula>0</formula>
    </cfRule>
    <cfRule type="cellIs" dxfId="8" priority="10" operator="notEqual">
      <formula>0</formula>
    </cfRule>
  </conditionalFormatting>
  <conditionalFormatting sqref="S159:S161">
    <cfRule type="cellIs" dxfId="7" priority="7" operator="equal">
      <formula>0</formula>
    </cfRule>
    <cfRule type="cellIs" dxfId="6" priority="8" operator="notEqual">
      <formula>0</formula>
    </cfRule>
  </conditionalFormatting>
  <conditionalFormatting sqref="T159:T161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S162:T162">
    <cfRule type="cellIs" dxfId="3" priority="3" operator="equal">
      <formula>0</formula>
    </cfRule>
    <cfRule type="cellIs" dxfId="2" priority="4" operator="notEqual">
      <formula>0</formula>
    </cfRule>
  </conditionalFormatting>
  <conditionalFormatting sqref="S163:T163">
    <cfRule type="cellIs" dxfId="1" priority="1" operator="equal">
      <formula>0</formula>
    </cfRule>
    <cfRule type="cellIs" dxfId="0" priority="2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C7B0146-BF6A-46CC-9A4A-D9A03CD448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'TB Qualité Management'!I49:I49</xm:f>
              <xm:sqref>I44</xm:sqref>
            </x14:sparkline>
            <x14:sparkline>
              <xm:f>'TB Qualité Management'!J49:J49</xm:f>
              <xm:sqref>J44</xm:sqref>
            </x14:sparkline>
            <x14:sparkline>
              <xm:f>'TB Qualité Management'!K49:K49</xm:f>
              <xm:sqref>K44</xm:sqref>
            </x14:sparkline>
            <x14:sparkline>
              <xm:f>'TB Qualité Management'!L49:L49</xm:f>
              <xm:sqref>L44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Qualité</vt:lpstr>
      <vt:lpstr>TB Qualité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2017-08-18T09:57:09Z</dcterms:created>
  <dcterms:modified xsi:type="dcterms:W3CDTF">2019-03-25T15:43:08Z</dcterms:modified>
</cp:coreProperties>
</file>