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M01-03_Gouvernance et management des performances\Conseil d'Administration\"/>
    </mc:Choice>
  </mc:AlternateContent>
  <xr:revisionPtr revIDLastSave="0" documentId="13_ncr:1_{5C758E1A-5F69-4A08-9FF4-6F1A397D9363}" xr6:coauthVersionLast="45" xr6:coauthVersionMax="45" xr10:uidLastSave="{00000000-0000-0000-0000-000000000000}"/>
  <bookViews>
    <workbookView xWindow="2985" yWindow="1230" windowWidth="10125" windowHeight="3300" xr2:uid="{00000000-000D-0000-FFFF-FFFF00000000}"/>
  </bookViews>
  <sheets>
    <sheet name="Draft" sheetId="1" r:id="rId1"/>
    <sheet name="Feuil1" sheetId="2" r:id="rId2"/>
  </sheets>
  <calcPr calcId="181029" concurrentCalc="0"/>
</workbook>
</file>

<file path=xl/calcChain.xml><?xml version="1.0" encoding="utf-8"?>
<calcChain xmlns="http://schemas.openxmlformats.org/spreadsheetml/2006/main">
  <c r="B114" i="1" l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C113" i="1"/>
  <c r="D113" i="1"/>
  <c r="B113" i="1"/>
  <c r="D122" i="1"/>
  <c r="C122" i="1"/>
  <c r="E102" i="1"/>
  <c r="E103" i="1"/>
  <c r="E104" i="1"/>
  <c r="E105" i="1"/>
  <c r="E106" i="1"/>
  <c r="B122" i="1"/>
  <c r="E107" i="1"/>
  <c r="E67" i="1"/>
  <c r="F107" i="1"/>
  <c r="E108" i="1"/>
  <c r="E68" i="1"/>
  <c r="F108" i="1"/>
  <c r="E109" i="1"/>
  <c r="E69" i="1"/>
  <c r="F109" i="1"/>
  <c r="E110" i="1"/>
  <c r="E70" i="1"/>
  <c r="F110" i="1"/>
  <c r="C44" i="2"/>
  <c r="D44" i="2"/>
  <c r="E44" i="2"/>
  <c r="F44" i="2"/>
  <c r="G44" i="2"/>
  <c r="C45" i="2"/>
  <c r="D45" i="2"/>
  <c r="E45" i="2"/>
  <c r="F45" i="2"/>
  <c r="G45" i="2"/>
  <c r="C46" i="2"/>
  <c r="D46" i="2"/>
  <c r="E46" i="2"/>
  <c r="F46" i="2"/>
  <c r="G46" i="2"/>
  <c r="C47" i="2"/>
  <c r="D47" i="2"/>
  <c r="E47" i="2"/>
  <c r="F47" i="2"/>
  <c r="G47" i="2"/>
  <c r="C48" i="2"/>
  <c r="D48" i="2"/>
  <c r="E48" i="2"/>
  <c r="F48" i="2"/>
  <c r="G48" i="2"/>
  <c r="D43" i="2"/>
  <c r="E43" i="2"/>
  <c r="F43" i="2"/>
  <c r="G43" i="2"/>
  <c r="C43" i="2"/>
  <c r="C32" i="2"/>
  <c r="D32" i="2"/>
  <c r="E32" i="2"/>
  <c r="F32" i="2"/>
  <c r="G32" i="2"/>
  <c r="C33" i="2"/>
  <c r="D33" i="2"/>
  <c r="E33" i="2"/>
  <c r="F33" i="2"/>
  <c r="G33" i="2"/>
  <c r="C34" i="2"/>
  <c r="D34" i="2"/>
  <c r="E34" i="2"/>
  <c r="F34" i="2"/>
  <c r="G34" i="2"/>
  <c r="C35" i="2"/>
  <c r="D35" i="2"/>
  <c r="E35" i="2"/>
  <c r="F35" i="2"/>
  <c r="G35" i="2"/>
  <c r="C36" i="2"/>
  <c r="D36" i="2"/>
  <c r="E36" i="2"/>
  <c r="F36" i="2"/>
  <c r="G36" i="2"/>
  <c r="C37" i="2"/>
  <c r="D37" i="2"/>
  <c r="E37" i="2"/>
  <c r="F37" i="2"/>
  <c r="G37" i="2"/>
  <c r="C38" i="2"/>
  <c r="D38" i="2"/>
  <c r="E38" i="2"/>
  <c r="F38" i="2"/>
  <c r="G38" i="2"/>
  <c r="C39" i="2"/>
  <c r="D39" i="2"/>
  <c r="E39" i="2"/>
  <c r="F39" i="2"/>
  <c r="G39" i="2"/>
  <c r="C40" i="2"/>
  <c r="D40" i="2"/>
  <c r="E40" i="2"/>
  <c r="F40" i="2"/>
  <c r="G40" i="2"/>
  <c r="C41" i="2"/>
  <c r="D41" i="2"/>
  <c r="E41" i="2"/>
  <c r="F41" i="2"/>
  <c r="G41" i="2"/>
  <c r="C42" i="2"/>
  <c r="D42" i="2"/>
  <c r="E42" i="2"/>
  <c r="F42" i="2"/>
  <c r="G42" i="2"/>
  <c r="D31" i="2"/>
  <c r="E31" i="2"/>
  <c r="F31" i="2"/>
  <c r="G31" i="2"/>
  <c r="C31" i="2"/>
  <c r="E16" i="2"/>
  <c r="E15" i="2"/>
  <c r="E14" i="2"/>
  <c r="E13" i="2"/>
  <c r="E12" i="2"/>
  <c r="E11" i="2"/>
  <c r="E10" i="2"/>
  <c r="E9" i="2"/>
  <c r="G25" i="2"/>
  <c r="G24" i="2"/>
  <c r="G23" i="2"/>
  <c r="G22" i="2"/>
  <c r="G21" i="2"/>
  <c r="G20" i="2"/>
  <c r="G16" i="2"/>
  <c r="G15" i="2"/>
  <c r="G14" i="2"/>
  <c r="G13" i="2"/>
  <c r="G12" i="2"/>
  <c r="G11" i="2"/>
  <c r="G10" i="2"/>
  <c r="G9" i="2"/>
  <c r="G8" i="2"/>
  <c r="G7" i="2"/>
  <c r="G6" i="2"/>
  <c r="G5" i="2"/>
  <c r="E64" i="1"/>
  <c r="C78" i="1"/>
  <c r="E73" i="1"/>
  <c r="B87" i="1"/>
  <c r="E72" i="1"/>
  <c r="B86" i="1"/>
  <c r="E71" i="1"/>
  <c r="B85" i="1"/>
  <c r="B84" i="1"/>
  <c r="B83" i="1"/>
  <c r="B82" i="1"/>
  <c r="B81" i="1"/>
  <c r="E66" i="1"/>
  <c r="B80" i="1"/>
  <c r="E65" i="1"/>
  <c r="B79" i="1"/>
  <c r="B78" i="1"/>
  <c r="E63" i="1"/>
  <c r="B77" i="1"/>
  <c r="E62" i="1"/>
  <c r="B76" i="1"/>
  <c r="E7" i="1"/>
  <c r="D21" i="1"/>
  <c r="C21" i="1"/>
  <c r="E14" i="1"/>
  <c r="D28" i="1"/>
  <c r="E13" i="1"/>
  <c r="E12" i="1"/>
  <c r="B26" i="1"/>
  <c r="E11" i="1"/>
  <c r="E10" i="1"/>
  <c r="B24" i="1"/>
  <c r="E9" i="1"/>
  <c r="E8" i="1"/>
  <c r="B22" i="1"/>
  <c r="E6" i="1"/>
  <c r="D20" i="1"/>
  <c r="E5" i="1"/>
  <c r="F64" i="1"/>
  <c r="E4" i="1"/>
  <c r="B18" i="1"/>
  <c r="E3" i="1"/>
  <c r="D22" i="1"/>
  <c r="E82" i="1"/>
  <c r="F66" i="1"/>
  <c r="D18" i="1"/>
  <c r="C24" i="1"/>
  <c r="F67" i="1"/>
  <c r="E78" i="1"/>
  <c r="E83" i="1"/>
  <c r="E80" i="1"/>
  <c r="C86" i="1"/>
  <c r="D26" i="1"/>
  <c r="F68" i="1"/>
  <c r="F72" i="1"/>
  <c r="E81" i="1"/>
  <c r="E86" i="1"/>
  <c r="E76" i="1"/>
  <c r="E84" i="1"/>
  <c r="B20" i="1"/>
  <c r="D24" i="1"/>
  <c r="E24" i="1"/>
  <c r="B28" i="1"/>
  <c r="C28" i="1"/>
  <c r="E28" i="1"/>
  <c r="F65" i="1"/>
  <c r="F73" i="1"/>
  <c r="E77" i="1"/>
  <c r="E79" i="1"/>
  <c r="E85" i="1"/>
  <c r="E87" i="1"/>
  <c r="F103" i="1"/>
  <c r="F105" i="1"/>
  <c r="F62" i="1"/>
  <c r="F70" i="1"/>
  <c r="C17" i="1"/>
  <c r="C20" i="1"/>
  <c r="C25" i="1"/>
  <c r="F63" i="1"/>
  <c r="F71" i="1"/>
  <c r="C76" i="1"/>
  <c r="C80" i="1"/>
  <c r="C82" i="1"/>
  <c r="C84" i="1"/>
  <c r="D17" i="1"/>
  <c r="D25" i="1"/>
  <c r="F69" i="1"/>
  <c r="D76" i="1"/>
  <c r="D78" i="1"/>
  <c r="D80" i="1"/>
  <c r="D82" i="1"/>
  <c r="D84" i="1"/>
  <c r="D86" i="1"/>
  <c r="F102" i="1"/>
  <c r="F104" i="1"/>
  <c r="F106" i="1"/>
  <c r="D19" i="1"/>
  <c r="D23" i="1"/>
  <c r="D27" i="1"/>
  <c r="C18" i="1"/>
  <c r="C19" i="1"/>
  <c r="C22" i="1"/>
  <c r="E22" i="1"/>
  <c r="C23" i="1"/>
  <c r="C26" i="1"/>
  <c r="C27" i="1"/>
  <c r="D77" i="1"/>
  <c r="D79" i="1"/>
  <c r="D81" i="1"/>
  <c r="D83" i="1"/>
  <c r="D85" i="1"/>
  <c r="D87" i="1"/>
  <c r="B17" i="1"/>
  <c r="B19" i="1"/>
  <c r="B21" i="1"/>
  <c r="E21" i="1"/>
  <c r="B23" i="1"/>
  <c r="B25" i="1"/>
  <c r="B27" i="1"/>
  <c r="C77" i="1"/>
  <c r="C79" i="1"/>
  <c r="C81" i="1"/>
  <c r="C83" i="1"/>
  <c r="C85" i="1"/>
  <c r="C87" i="1"/>
  <c r="E26" i="1"/>
  <c r="E18" i="1"/>
  <c r="E25" i="1"/>
  <c r="C29" i="1"/>
  <c r="D29" i="1"/>
  <c r="E20" i="1"/>
  <c r="E17" i="1"/>
  <c r="B29" i="1"/>
  <c r="E27" i="1"/>
  <c r="E19" i="1"/>
  <c r="E23" i="1"/>
</calcChain>
</file>

<file path=xl/sharedStrings.xml><?xml version="1.0" encoding="utf-8"?>
<sst xmlns="http://schemas.openxmlformats.org/spreadsheetml/2006/main" count="110" uniqueCount="22">
  <si>
    <t>CA HOSPITALISATION</t>
  </si>
  <si>
    <t>CA AMBULATOIRE CLINIQUE</t>
  </si>
  <si>
    <t>CA AMBULATOIRE PLATEAU</t>
  </si>
  <si>
    <t>TOTAL</t>
  </si>
  <si>
    <t>Evolution M-12</t>
  </si>
  <si>
    <t>Janv</t>
  </si>
  <si>
    <t>Fev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</si>
  <si>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</si>
  <si>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</si>
  <si>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</si>
  <si>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</si>
  <si>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</si>
  <si>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</si>
  <si>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</si>
  <si>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</si>
  <si>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</si>
  <si>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</si>
  <si>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Evolution</t>
  </si>
  <si>
    <t>CA ANALYSE</t>
  </si>
  <si>
    <t>Paediatric services</t>
  </si>
  <si>
    <t>Outpatient gynaecology services</t>
  </si>
  <si>
    <t>Inpatient care (mainly deliveries)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</si>
</sst>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)\ _C_F_A_ ;_ * \(#,##0\)\ _C_F_A_ ;_ * &quot;-&quot;_)\ _C_F_A_ ;_ @_ "/>
    <numFmt numFmtId="167" formatCode="[$-40C]mmm\-yy;@"/>
    <numFmt numFmtId="168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2" xfId="0" applyFill="1" applyBorder="1"/>
    <xf numFmtId="165" fontId="1" fillId="0" borderId="1" xfId="2" applyNumberFormat="1" applyFont="1" applyBorder="1"/>
    <xf numFmtId="165" fontId="0" fillId="0" borderId="1" xfId="0" applyNumberFormat="1" applyBorder="1"/>
    <xf numFmtId="9" fontId="0" fillId="0" borderId="0" xfId="1" applyFont="1" applyAlignment="1">
      <alignment horizontal="right"/>
    </xf>
    <xf numFmtId="9" fontId="1" fillId="0" borderId="1" xfId="1" applyFont="1" applyBorder="1"/>
    <xf numFmtId="9" fontId="0" fillId="0" borderId="0" xfId="0" applyNumberFormat="1"/>
    <xf numFmtId="165" fontId="1" fillId="0" borderId="1" xfId="2" applyNumberFormat="1" applyBorder="1"/>
    <xf numFmtId="9" fontId="2" fillId="0" borderId="0" xfId="1" applyFont="1" applyAlignment="1">
      <alignment horizontal="right"/>
    </xf>
    <xf numFmtId="17" fontId="0" fillId="0" borderId="1" xfId="0" applyNumberFormat="1" applyBorder="1"/>
    <xf numFmtId="9" fontId="0" fillId="0" borderId="0" xfId="1" applyFont="1"/>
    <xf numFmtId="10" fontId="2" fillId="0" borderId="0" xfId="1" applyNumberFormat="1" applyFont="1" applyAlignment="1">
      <alignment horizontal="right"/>
    </xf>
    <xf numFmtId="9" fontId="3" fillId="0" borderId="1" xfId="1" applyFont="1" applyBorder="1"/>
    <xf numFmtId="165" fontId="1" fillId="0" borderId="0" xfId="2" applyNumberFormat="1" applyBorder="1"/>
    <xf numFmtId="165" fontId="0" fillId="0" borderId="0" xfId="0" applyNumberFormat="1" applyBorder="1"/>
    <xf numFmtId="167" fontId="0" fillId="0" borderId="0" xfId="0" applyNumberFormat="1"/>
    <xf numFmtId="165" fontId="1" fillId="0" borderId="1" xfId="2" applyNumberFormat="1" applyBorder="1"/>
    <xf numFmtId="168" fontId="0" fillId="0" borderId="0" xfId="1" applyNumberFormat="1" applyFont="1"/>
    <xf numFmtId="0" fontId="0" fillId="0" borderId="2" xfId="0" applyBorder="1"/>
  </cellXfs>
  <cellStyles count="26">
    <cellStyle name="Comma [0] 2" xfId="9" xr:uid="{CD6BAD46-1F66-4009-AD30-33EFB181DF12}"/>
    <cellStyle name="Comma 2" xfId="6" xr:uid="{0E51C08C-3E5D-43CB-84EC-DD71562989F8}"/>
    <cellStyle name="Comma 3" xfId="15" xr:uid="{250613FF-E926-4281-9E5E-3C4205CC35CA}"/>
    <cellStyle name="Comma 4" xfId="14" xr:uid="{32DED8E9-B739-4D91-8B43-B06C86FEBC98}"/>
    <cellStyle name="Comma 5" xfId="16" xr:uid="{B04B5B6B-6E73-464D-A544-489A6072C7BA}"/>
    <cellStyle name="Comma 6" xfId="20" xr:uid="{322EB482-E6A2-4FDE-A3F0-D31B09F1A747}"/>
    <cellStyle name="Comma 7" xfId="22" xr:uid="{0F4A6912-F00A-43A5-8F40-1221BB5CBE53}"/>
    <cellStyle name="Milliers 2" xfId="3" xr:uid="{38978A77-8175-4404-B4D3-347CA1715FDE}"/>
    <cellStyle name="Milliers 2 2" xfId="19" xr:uid="{FFEF8EED-0B70-4038-9B9C-0C5B7FF7475A}"/>
    <cellStyle name="Milliers 2 3" xfId="17" xr:uid="{B1DFDE9D-D5C4-457D-B33E-7C28D28C55C8}"/>
    <cellStyle name="Milliers 2 4" xfId="12" xr:uid="{6362CA08-8560-4F4B-8BA1-FA02F77B3B9F}"/>
    <cellStyle name="Milliers 3" xfId="18" xr:uid="{49A602CD-0E0C-46EC-B0B9-87E543816788}"/>
    <cellStyle name="Milliers 4" xfId="4" xr:uid="{D587096C-9083-4507-BF2B-8C1CDDBA85C0}"/>
    <cellStyle name="Milliers 5" xfId="2" xr:uid="{00000000-0005-0000-0000-000000000000}"/>
    <cellStyle name="Milliers 6" xfId="25" xr:uid="{98C5A70B-2421-491B-AB6D-A94898DACDF6}"/>
    <cellStyle name="Normal" xfId="0" builtinId="0"/>
    <cellStyle name="Normal 2" xfId="5" xr:uid="{2472D887-EC92-4336-982A-9BD40FB084FF}"/>
    <cellStyle name="Normal 2 2" xfId="11" xr:uid="{FB6BB55E-EA1A-42D2-B1DF-647A3768A4CA}"/>
    <cellStyle name="Normal 2 3" xfId="23" xr:uid="{181296E4-2333-40A9-8C2B-8283BB8A6BF2}"/>
    <cellStyle name="Normal 3" xfId="7" xr:uid="{27AAD5E7-C87B-4505-B197-11ECAFEE878E}"/>
    <cellStyle name="Normal 4" xfId="8" xr:uid="{C9EE56FF-E18B-4F2F-B87C-DC9CD08E78DE}"/>
    <cellStyle name="Normal 5" xfId="21" xr:uid="{F599574C-2DFD-4A02-8AD7-12D969B1177E}"/>
    <cellStyle name="Percent 2" xfId="10" xr:uid="{523463B9-510A-4CE8-826C-A696F03EE15F}"/>
    <cellStyle name="Percent 3" xfId="24" xr:uid="{5DE25930-667D-48E3-AEFA-65380B213A22}"/>
    <cellStyle name="Pourcentage" xfId="1" builtinId="5"/>
    <cellStyle name="Pourcentage 2" xfId="13" xr:uid="{CD36CE95-A9BA-4357-BB12-DFA8649DA7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CA 2019</a:t>
            </a:r>
          </a:p>
        </c:rich>
      </c:tx>
      <c:layout>
        <c:manualLayout>
          <c:xMode val="edge"/>
          <c:yMode val="edge"/>
          <c:x val="0.54091910201828575"/>
          <c:y val="1.8306636155606407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Draft!$E$61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val>
            <c:numRef>
              <c:f>Draft!$E$62:$E$73</c:f>
              <c:numCache>
                <c:formatCode>_-* #\ ##0\ _€_-;\-* #\ ##0\ _€_-;_-* "-"??\ _€_-;_-@_-</c:formatCode>
                <c:ptCount val="12"/>
                <c:pt idx="0">
                  <c:v>54831426</c:v>
                </c:pt>
                <c:pt idx="1">
                  <c:v>33779569</c:v>
                </c:pt>
                <c:pt idx="2">
                  <c:v>45190016</c:v>
                </c:pt>
                <c:pt idx="3">
                  <c:v>52265983</c:v>
                </c:pt>
                <c:pt idx="4">
                  <c:v>58965945</c:v>
                </c:pt>
                <c:pt idx="5">
                  <c:v>44114266</c:v>
                </c:pt>
                <c:pt idx="6">
                  <c:v>59267321</c:v>
                </c:pt>
                <c:pt idx="7">
                  <c:v>57315066</c:v>
                </c:pt>
                <c:pt idx="8">
                  <c:v>62106831</c:v>
                </c:pt>
                <c:pt idx="9">
                  <c:v>64987902</c:v>
                </c:pt>
                <c:pt idx="10">
                  <c:v>65890000</c:v>
                </c:pt>
                <c:pt idx="11">
                  <c:v>54474365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3-41C2-B9EC-117AAF15D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96103808"/>
        <c:axId val="96130176"/>
      </c:barChart>
      <c:catAx>
        <c:axId val="96103808"/>
        <c:scaling>
          <c:orientation val="minMax"/>
        </c:scaling>
        <c:delete val="0"/>
        <c:axPos val="b"/>
        <c:majorTickMark val="none"/>
        <c:minorTickMark val="none"/>
        <c:tickLblPos val="nextTo"/>
        <c:crossAx val="96130176"/>
        <c:crosses val="autoZero"/>
        <c:auto val="1"/>
        <c:lblAlgn val="ctr"/>
        <c:lblOffset val="100"/>
        <c:noMultiLvlLbl val="0"/>
      </c:catAx>
      <c:valAx>
        <c:axId val="96130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EN Fcfa</a:t>
                </a:r>
              </a:p>
            </c:rich>
          </c:tx>
          <c:overlay val="0"/>
        </c:title>
        <c:numFmt formatCode="_-* #\ ##0\ _€_-;\-* #\ ##0\ _€_-;_-* &quot;-&quot;??\ _€_-;_-@_-" sourceLinked="1"/>
        <c:majorTickMark val="none"/>
        <c:minorTickMark val="none"/>
        <c:tickLblPos val="nextTo"/>
        <c:crossAx val="961038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Répartition du CA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Draft!$B$16</c:f>
              <c:strCache>
                <c:ptCount val="1"/>
                <c:pt idx="0">
                  <c:v>CA HOSPITALISATION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Draft!$A$17:$A$28</c:f>
              <c:strCache>
                <c:ptCount val="12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Draft!$B$17:$B$28</c:f>
              <c:numCache>
                <c:formatCode>0%</c:formatCode>
                <c:ptCount val="12"/>
                <c:pt idx="0">
                  <c:v>0.61419008062616764</c:v>
                </c:pt>
                <c:pt idx="1">
                  <c:v>0.53103328329405441</c:v>
                </c:pt>
                <c:pt idx="2">
                  <c:v>0.54655800830399193</c:v>
                </c:pt>
                <c:pt idx="3">
                  <c:v>0.5550107855207953</c:v>
                </c:pt>
                <c:pt idx="4">
                  <c:v>0.57716757536824237</c:v>
                </c:pt>
                <c:pt idx="5">
                  <c:v>0.5170941966867636</c:v>
                </c:pt>
                <c:pt idx="6">
                  <c:v>0.59270917163223713</c:v>
                </c:pt>
                <c:pt idx="7">
                  <c:v>0.63405181984006553</c:v>
                </c:pt>
                <c:pt idx="8">
                  <c:v>0.69299259646756817</c:v>
                </c:pt>
                <c:pt idx="9">
                  <c:v>0.56639360960636398</c:v>
                </c:pt>
                <c:pt idx="10">
                  <c:v>0.58484279613296974</c:v>
                </c:pt>
                <c:pt idx="11">
                  <c:v>0.57493231844381076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4-445E-B8DA-263E79701C8C}"/>
            </c:ext>
          </c:extLst>
        </c:ser>
        <c:ser>
          <c:idx val="1"/>
          <c:order val="1"/>
          <c:tx>
            <c:strRef>
              <c:f>Draft!$C$16</c:f>
              <c:strCache>
                <c:ptCount val="1"/>
                <c:pt idx="0">
                  <c:v>CA AMBULATOIRE CLINIQUE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Draft!$A$17:$A$28</c:f>
              <c:strCache>
                <c:ptCount val="12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Draft!$C$17:$C$28</c:f>
              <c:numCache>
                <c:formatCode>0%</c:formatCode>
                <c:ptCount val="12"/>
                <c:pt idx="0">
                  <c:v>0.24988700681463377</c:v>
                </c:pt>
                <c:pt idx="1">
                  <c:v>0.28951125979600933</c:v>
                </c:pt>
                <c:pt idx="2">
                  <c:v>0.27113894747521561</c:v>
                </c:pt>
                <c:pt idx="3">
                  <c:v>0.28808933055548669</c:v>
                </c:pt>
                <c:pt idx="4">
                  <c:v>0.25133699051641795</c:v>
                </c:pt>
                <c:pt idx="5">
                  <c:v>0.28053559903728642</c:v>
                </c:pt>
                <c:pt idx="6">
                  <c:v>0.27104064942232103</c:v>
                </c:pt>
                <c:pt idx="7">
                  <c:v>0.25774995532842909</c:v>
                </c:pt>
                <c:pt idx="8">
                  <c:v>0.1984049501745285</c:v>
                </c:pt>
                <c:pt idx="9">
                  <c:v>0.24829025756406664</c:v>
                </c:pt>
                <c:pt idx="10">
                  <c:v>0.25509206528770856</c:v>
                </c:pt>
                <c:pt idx="11">
                  <c:v>0.26056474328447993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4-445E-B8DA-263E79701C8C}"/>
            </c:ext>
          </c:extLst>
        </c:ser>
        <c:ser>
          <c:idx val="2"/>
          <c:order val="2"/>
          <c:tx>
            <c:strRef>
              <c:f>Draft!$D$16</c:f>
              <c:strCache>
                <c:ptCount val="1"/>
                <c:pt idx="0">
                  <c:v>CA AMBULATOIRE PLATEAU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Draft!$A$17:$A$28</c:f>
              <c:strCache>
                <c:ptCount val="12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Draft!$D$17:$D$28</c:f>
              <c:numCache>
                <c:formatCode>0%</c:formatCode>
                <c:ptCount val="12"/>
                <c:pt idx="0">
                  <c:v>0.13592291255919861</c:v>
                </c:pt>
                <c:pt idx="1">
                  <c:v>0.17945545690993625</c:v>
                </c:pt>
                <c:pt idx="2">
                  <c:v>0.18230304422079252</c:v>
                </c:pt>
                <c:pt idx="3">
                  <c:v>0.15689988392371798</c:v>
                </c:pt>
                <c:pt idx="4">
                  <c:v>0.17149543411533971</c:v>
                </c:pt>
                <c:pt idx="5">
                  <c:v>0.20237020427594998</c:v>
                </c:pt>
                <c:pt idx="6">
                  <c:v>0.13625017894544184</c:v>
                </c:pt>
                <c:pt idx="7">
                  <c:v>0.10819822483150537</c:v>
                </c:pt>
                <c:pt idx="8">
                  <c:v>0.10860245335790336</c:v>
                </c:pt>
                <c:pt idx="9">
                  <c:v>0.18531613282956935</c:v>
                </c:pt>
                <c:pt idx="10">
                  <c:v>0.16006513857932167</c:v>
                </c:pt>
                <c:pt idx="11">
                  <c:v>0.16450293827170931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24-445E-B8DA-263E79701C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6573696"/>
        <c:axId val="96579584"/>
      </c:barChart>
      <c:catAx>
        <c:axId val="9657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6579584"/>
        <c:crosses val="autoZero"/>
        <c:auto val="1"/>
        <c:lblAlgn val="ctr"/>
        <c:lblOffset val="100"/>
        <c:noMultiLvlLbl val="0"/>
      </c:catAx>
      <c:valAx>
        <c:axId val="9657958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965736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Moyenne répartition CA sur l'anné</a:t>
            </a:r>
            <a:r>
              <a:rPr lang="fr-FR" baseline="0"/>
              <a:t>e 2018</a:t>
            </a:r>
            <a:endParaRPr lang="fr-FR"/>
          </a:p>
        </c:rich>
      </c:tx>
      <c:layout>
        <c:manualLayout>
          <c:xMode val="edge"/>
          <c:yMode val="edge"/>
          <c:x val="0.15078156312625254"/>
          <c:y val="3.3311434230230384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6071050236956838"/>
                  <c:y val="-3.3021987005722654E-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CA HOSPI
58%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911-4352-8844-4BA213B6E21F}"/>
                </c:ext>
              </c:extLst>
            </c:dLbl>
            <c:dLbl>
              <c:idx val="1"/>
              <c:layout>
                <c:manualLayout>
                  <c:x val="5.6737096239723788E-3"/>
                  <c:y val="3.48793941740888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11-4352-8844-4BA213B6E21F}"/>
                </c:ext>
              </c:extLst>
            </c:dLbl>
            <c:dLbl>
              <c:idx val="2"/>
              <c:layout>
                <c:manualLayout>
                  <c:x val="-1.9824215359853611E-2"/>
                  <c:y val="9.74236908910976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11-4352-8844-4BA213B6E21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Draft!$B$16:$D$16</c:f>
              <c:strCache>
                <c:ptCount val="3"/>
                <c:pt idx="0">
                  <c:v>CA HOSPITALISATION</c:v>
                </c:pt>
                <c:pt idx="1">
                  <c:v>CA AMBULATOIRE CLINIQUE</c:v>
                </c:pt>
                <c:pt idx="2">
                  <c:v>CA AMBULATOIRE PLATEAU</c:v>
                </c:pt>
              </c:strCache>
            </c:strRef>
          </c:cat>
          <c:val>
            <c:numRef>
              <c:f>Draft!$B$29:$D$29</c:f>
              <c:numCache>
                <c:formatCode>0%</c:formatCode>
                <c:ptCount val="3"/>
                <c:pt idx="0">
                  <c:v>0.58224802016025246</c:v>
                </c:pt>
                <c:pt idx="1">
                  <c:v>0.26013681293804863</c:v>
                </c:pt>
                <c:pt idx="2">
                  <c:v>0.15761516690169883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11-4352-8844-4BA213B6E21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Répartition du CA 2019-2020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Draft!$B$75</c:f>
              <c:strCache>
                <c:ptCount val="1"/>
                <c:pt idx="0">
                  <c:v>Inpatient care (mainly deliveries)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Draft!$A$76:$A$96</c:f>
              <c:numCache>
                <c:formatCode>mmm\-yy</c:formatCode>
                <c:ptCount val="2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</c:numCache>
            </c:numRef>
          </c:cat>
          <c:val>
            <c:numRef>
              <c:f>Draft!$B$76:$B$96</c:f>
              <c:numCache>
                <c:formatCode>0%</c:formatCode>
                <c:ptCount val="21"/>
                <c:pt idx="0">
                  <c:v>0.62548462627982715</c:v>
                </c:pt>
                <c:pt idx="1">
                  <c:v>0.49418318510813447</c:v>
                </c:pt>
                <c:pt idx="2">
                  <c:v>0.54085274056995247</c:v>
                </c:pt>
                <c:pt idx="3">
                  <c:v>0.59620895296277121</c:v>
                </c:pt>
                <c:pt idx="4">
                  <c:v>0.59571079544303074</c:v>
                </c:pt>
                <c:pt idx="5">
                  <c:v>0.51829233654255968</c:v>
                </c:pt>
                <c:pt idx="6">
                  <c:v>0.56711520670893834</c:v>
                </c:pt>
                <c:pt idx="7">
                  <c:v>0.56688129784235086</c:v>
                </c:pt>
                <c:pt idx="8">
                  <c:v>0.53779465901262935</c:v>
                </c:pt>
                <c:pt idx="9">
                  <c:v>0.57463378337709692</c:v>
                </c:pt>
                <c:pt idx="10">
                  <c:v>0.64034466535134316</c:v>
                </c:pt>
                <c:pt idx="11">
                  <c:v>0.63181571735622799</c:v>
                </c:pt>
                <c:pt idx="12">
                  <c:v>0.55038286430708117</c:v>
                </c:pt>
                <c:pt idx="13">
                  <c:v>0.52443428082147203</c:v>
                </c:pt>
                <c:pt idx="14">
                  <c:v>0.60130043430333935</c:v>
                </c:pt>
                <c:pt idx="15">
                  <c:v>0.68868984584101245</c:v>
                </c:pt>
                <c:pt idx="16">
                  <c:v>0.68835640805315268</c:v>
                </c:pt>
                <c:pt idx="17">
                  <c:v>0.63173363420043027</c:v>
                </c:pt>
                <c:pt idx="18">
                  <c:v>0.57370639340028884</c:v>
                </c:pt>
                <c:pt idx="19">
                  <c:v>0.63524333892143059</c:v>
                </c:pt>
                <c:pt idx="20">
                  <c:v>0.64121034025804236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ED9-8772-2DD727CFEB71}"/>
            </c:ext>
          </c:extLst>
        </c:ser>
        <c:ser>
          <c:idx val="1"/>
          <c:order val="1"/>
          <c:tx>
            <c:strRef>
              <c:f>Draft!$C$75</c:f>
              <c:strCache>
                <c:ptCount val="1"/>
                <c:pt idx="0">
                  <c:v>Outpatient gynaecology services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Draft!$A$76:$A$96</c:f>
              <c:numCache>
                <c:formatCode>mmm\-yy</c:formatCode>
                <c:ptCount val="2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</c:numCache>
            </c:numRef>
          </c:cat>
          <c:val>
            <c:numRef>
              <c:f>Draft!$C$76:$C$96</c:f>
              <c:numCache>
                <c:formatCode>0%</c:formatCode>
                <c:ptCount val="21"/>
                <c:pt idx="0">
                  <c:v>0.26029928530401525</c:v>
                </c:pt>
                <c:pt idx="1">
                  <c:v>0.30996538173710858</c:v>
                </c:pt>
                <c:pt idx="2">
                  <c:v>0.29675820429008037</c:v>
                </c:pt>
                <c:pt idx="3">
                  <c:v>0.26753423923931557</c:v>
                </c:pt>
                <c:pt idx="4">
                  <c:v>0.27521989175277356</c:v>
                </c:pt>
                <c:pt idx="5">
                  <c:v>0.30780235581841031</c:v>
                </c:pt>
                <c:pt idx="6">
                  <c:v>0.32090407798253612</c:v>
                </c:pt>
                <c:pt idx="7">
                  <c:v>0.31359782434866251</c:v>
                </c:pt>
                <c:pt idx="8">
                  <c:v>0.30153882750836214</c:v>
                </c:pt>
                <c:pt idx="9">
                  <c:v>0.30567430842743626</c:v>
                </c:pt>
                <c:pt idx="10">
                  <c:v>0.23995993322203674</c:v>
                </c:pt>
                <c:pt idx="11">
                  <c:v>0.22334872558863239</c:v>
                </c:pt>
                <c:pt idx="12">
                  <c:v>0.29824934661799202</c:v>
                </c:pt>
                <c:pt idx="13">
                  <c:v>0.33088251944889568</c:v>
                </c:pt>
                <c:pt idx="14">
                  <c:v>0.27480374796778034</c:v>
                </c:pt>
                <c:pt idx="15">
                  <c:v>0.25858552395450185</c:v>
                </c:pt>
                <c:pt idx="16">
                  <c:v>0.24653833199572109</c:v>
                </c:pt>
                <c:pt idx="17">
                  <c:v>0.30432191132711139</c:v>
                </c:pt>
                <c:pt idx="18">
                  <c:v>0.33284878664898426</c:v>
                </c:pt>
                <c:pt idx="19">
                  <c:v>0.26973948223628913</c:v>
                </c:pt>
                <c:pt idx="20">
                  <c:v>0.27746544217520003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ED9-8772-2DD727CFEB71}"/>
            </c:ext>
          </c:extLst>
        </c:ser>
        <c:ser>
          <c:idx val="2"/>
          <c:order val="2"/>
          <c:tx>
            <c:strRef>
              <c:f>Draft!$D$75</c:f>
              <c:strCache>
                <c:ptCount val="1"/>
                <c:pt idx="0">
                  <c:v>Paediatric services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Draft!$A$76:$A$96</c:f>
              <c:numCache>
                <c:formatCode>mmm\-yy</c:formatCode>
                <c:ptCount val="2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</c:numCache>
            </c:numRef>
          </c:cat>
          <c:val>
            <c:numRef>
              <c:f>Draft!$D$76:$D$96</c:f>
              <c:numCache>
                <c:formatCode>0%</c:formatCode>
                <c:ptCount val="21"/>
                <c:pt idx="0">
                  <c:v>0.11421608841615755</c:v>
                </c:pt>
                <c:pt idx="1">
                  <c:v>0.19585143315475695</c:v>
                </c:pt>
                <c:pt idx="2">
                  <c:v>0.16238905513996721</c:v>
                </c:pt>
                <c:pt idx="3">
                  <c:v>0.13625680779791322</c:v>
                </c:pt>
                <c:pt idx="4">
                  <c:v>0.1290693128041957</c:v>
                </c:pt>
                <c:pt idx="5">
                  <c:v>0.17390530763902998</c:v>
                </c:pt>
                <c:pt idx="6">
                  <c:v>0.11198071530852559</c:v>
                </c:pt>
                <c:pt idx="7">
                  <c:v>0.11952087780898656</c:v>
                </c:pt>
                <c:pt idx="8">
                  <c:v>0.16066651347900845</c:v>
                </c:pt>
                <c:pt idx="9">
                  <c:v>0.11969190819546691</c:v>
                </c:pt>
                <c:pt idx="10">
                  <c:v>0.11969540142662012</c:v>
                </c:pt>
                <c:pt idx="11">
                  <c:v>0.14483555705513962</c:v>
                </c:pt>
                <c:pt idx="12">
                  <c:v>0.15136778907492682</c:v>
                </c:pt>
                <c:pt idx="13">
                  <c:v>0.14468319972963234</c:v>
                </c:pt>
                <c:pt idx="14">
                  <c:v>0.12389581772888032</c:v>
                </c:pt>
                <c:pt idx="15">
                  <c:v>5.2724630204485728E-2</c:v>
                </c:pt>
                <c:pt idx="16">
                  <c:v>6.510525995112626E-2</c:v>
                </c:pt>
                <c:pt idx="17">
                  <c:v>6.3944454472458279E-2</c:v>
                </c:pt>
                <c:pt idx="18">
                  <c:v>9.3444819950726857E-2</c:v>
                </c:pt>
                <c:pt idx="19">
                  <c:v>9.5017178842280281E-2</c:v>
                </c:pt>
                <c:pt idx="20">
                  <c:v>8.1324217566757576E-2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0F-4ED9-8772-2DD727CFEB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6948608"/>
        <c:axId val="96950144"/>
      </c:barChart>
      <c:dateAx>
        <c:axId val="969486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96950144"/>
        <c:crosses val="autoZero"/>
        <c:auto val="1"/>
        <c:lblOffset val="100"/>
        <c:baseTimeUnit val="months"/>
      </c:dateAx>
      <c:valAx>
        <c:axId val="9695014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969486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/>
              <a:t>CA 2020 + </a:t>
            </a:r>
            <a:r>
              <a:rPr lang="en-US">
                <a:solidFill>
                  <a:srgbClr val="FF0000"/>
                </a:solidFill>
              </a:rPr>
              <a:t>évolution vs m-12</a:t>
            </a:r>
          </a:p>
        </c:rich>
      </c:tx>
      <c:layout>
        <c:manualLayout>
          <c:xMode val="edge"/>
          <c:yMode val="edge"/>
          <c:x val="0.35501434060570342"/>
          <c:y val="2.462563604740928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Draft!$E$101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Draft!$A$102:$A$106</c:f>
              <c:strCache>
                <c:ptCount val="5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</c:strCache>
            </c:strRef>
          </c:cat>
          <c:val>
            <c:numRef>
              <c:f>Draft!$E$102:$E$106</c:f>
              <c:numCache>
                <c:formatCode>_-* #\ ##0\ _€_-;\-* #\ ##0\ _€_-;_-* "-"??\ _€_-;_-@_-</c:formatCode>
                <c:ptCount val="5"/>
                <c:pt idx="0">
                  <c:v>53192083</c:v>
                </c:pt>
                <c:pt idx="1">
                  <c:v>47780862</c:v>
                </c:pt>
                <c:pt idx="2">
                  <c:v>59053656</c:v>
                </c:pt>
                <c:pt idx="3">
                  <c:v>56531378</c:v>
                </c:pt>
                <c:pt idx="4">
                  <c:v>58691648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2-4EF1-BDF2-A826ECB6A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96985472"/>
        <c:axId val="96987008"/>
      </c:barChart>
      <c:catAx>
        <c:axId val="9698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6987008"/>
        <c:crosses val="autoZero"/>
        <c:auto val="1"/>
        <c:lblAlgn val="ctr"/>
        <c:lblOffset val="100"/>
        <c:noMultiLvlLbl val="0"/>
      </c:catAx>
      <c:valAx>
        <c:axId val="96987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EN Fcfa</a:t>
                </a:r>
              </a:p>
            </c:rich>
          </c:tx>
          <c:overlay val="0"/>
        </c:title>
        <c:numFmt formatCode="_-* #\ ##0\ _€_-;\-* #\ ##0\ _€_-;_-* &quot;-&quot;??\ _€_-;_-@_-" sourceLinked="1"/>
        <c:majorTickMark val="none"/>
        <c:minorTickMark val="none"/>
        <c:tickLblPos val="nextTo"/>
        <c:crossAx val="969854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Répartition du CA 2019-2020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Feuil1!$C$30</c:f>
              <c:strCache>
                <c:ptCount val="1"/>
                <c:pt idx="0">
                  <c:v>CA HOSPITALISATION</c:v>
                </c:pt>
              </c:strCache>
            </c:strRef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Feuil1!$B$31:$B$48</c:f>
              <c:numCache>
                <c:formatCode>[$-40C]mmm\-yy;@</c:formatCode>
                <c:ptCount val="1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</c:numCache>
            </c:numRef>
          </c:cat>
          <c:val>
            <c:numRef>
              <c:f>Feuil1!$C$31:$C$48</c:f>
              <c:numCache>
                <c:formatCode>0.0%</c:formatCode>
                <c:ptCount val="18"/>
                <c:pt idx="0">
                  <c:v>0.62484532460071163</c:v>
                </c:pt>
                <c:pt idx="1">
                  <c:v>0.49419957085655414</c:v>
                </c:pt>
                <c:pt idx="2">
                  <c:v>0.54111856991270069</c:v>
                </c:pt>
                <c:pt idx="3">
                  <c:v>0.59689074205876713</c:v>
                </c:pt>
                <c:pt idx="4">
                  <c:v>0.59449088119211446</c:v>
                </c:pt>
                <c:pt idx="5">
                  <c:v>0.51810442293731018</c:v>
                </c:pt>
                <c:pt idx="6">
                  <c:v>0.56621621305190795</c:v>
                </c:pt>
                <c:pt idx="7">
                  <c:v>0.56690701461005011</c:v>
                </c:pt>
                <c:pt idx="8">
                  <c:v>0.53779465901262935</c:v>
                </c:pt>
                <c:pt idx="9">
                  <c:v>0.57437968353092062</c:v>
                </c:pt>
                <c:pt idx="10">
                  <c:v>0.64034466535134316</c:v>
                </c:pt>
                <c:pt idx="11">
                  <c:v>0.63431691721081807</c:v>
                </c:pt>
                <c:pt idx="12">
                  <c:v>0.55105036274709485</c:v>
                </c:pt>
                <c:pt idx="13">
                  <c:v>0.52646583524598811</c:v>
                </c:pt>
                <c:pt idx="14">
                  <c:v>0.59741570226120622</c:v>
                </c:pt>
                <c:pt idx="15">
                  <c:v>0.67454845942129493</c:v>
                </c:pt>
                <c:pt idx="16">
                  <c:v>0.68877016930925683</c:v>
                </c:pt>
                <c:pt idx="17">
                  <c:v>0.63341374415259721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B-4183-8935-C3300F9379C0}"/>
            </c:ext>
          </c:extLst>
        </c:ser>
        <c:ser>
          <c:idx val="1"/>
          <c:order val="1"/>
          <c:tx>
            <c:strRef>
              <c:f>Feuil1!$E$30</c:f>
              <c:strCache>
                <c:ptCount val="1"/>
                <c:pt idx="0">
                  <c:v>CA AMBULATOIRE CLINIQUE</c:v>
                </c:pt>
              </c:strCache>
            </c:strRef>
          </c:tx>
          <c:spPr>
            <a:solidFill>
              <a:schemeClr val="accent3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Feuil1!$B$31:$B$48</c:f>
              <c:numCache>
                <c:formatCode>[$-40C]mmm\-yy;@</c:formatCode>
                <c:ptCount val="1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</c:numCache>
            </c:numRef>
          </c:cat>
          <c:val>
            <c:numRef>
              <c:f>Feuil1!$E$31:$E$48</c:f>
              <c:numCache>
                <c:formatCode>0.0%</c:formatCode>
                <c:ptCount val="18"/>
                <c:pt idx="0">
                  <c:v>0.26003323596694811</c:v>
                </c:pt>
                <c:pt idx="1">
                  <c:v>0.30997565933237492</c:v>
                </c:pt>
                <c:pt idx="2">
                  <c:v>0.29690406106861578</c:v>
                </c:pt>
                <c:pt idx="3">
                  <c:v>0.26784017548232653</c:v>
                </c:pt>
                <c:pt idx="4">
                  <c:v>0.27436942289028482</c:v>
                </c:pt>
                <c:pt idx="5">
                  <c:v>0.29418415470235326</c:v>
                </c:pt>
                <c:pt idx="6">
                  <c:v>0.29933776349457675</c:v>
                </c:pt>
                <c:pt idx="7">
                  <c:v>0.30076144341791189</c:v>
                </c:pt>
                <c:pt idx="8">
                  <c:v>0.28795095019419037</c:v>
                </c:pt>
                <c:pt idx="9">
                  <c:v>0.28370319652879084</c:v>
                </c:pt>
                <c:pt idx="10">
                  <c:v>0.23069373197753831</c:v>
                </c:pt>
                <c:pt idx="11">
                  <c:v>0.20975158942022482</c:v>
                </c:pt>
                <c:pt idx="12">
                  <c:v>0.2800750898197068</c:v>
                </c:pt>
                <c:pt idx="13">
                  <c:v>0.31188590888640688</c:v>
                </c:pt>
                <c:pt idx="14">
                  <c:v>0.25850726684107461</c:v>
                </c:pt>
                <c:pt idx="15">
                  <c:v>0.24284999539624888</c:v>
                </c:pt>
                <c:pt idx="16">
                  <c:v>0.21731004978332788</c:v>
                </c:pt>
                <c:pt idx="17">
                  <c:v>0.27245647963768044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B-4183-8935-C3300F9379C0}"/>
            </c:ext>
          </c:extLst>
        </c:ser>
        <c:ser>
          <c:idx val="2"/>
          <c:order val="2"/>
          <c:tx>
            <c:strRef>
              <c:f>Feuil1!$F$30</c:f>
              <c:strCache>
                <c:ptCount val="1"/>
                <c:pt idx="0">
                  <c:v>CA AMBULATOIRE PLATEAU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Feuil1!$B$31:$B$48</c:f>
              <c:numCache>
                <c:formatCode>[$-40C]mmm\-yy;@</c:formatCode>
                <c:ptCount val="1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</c:numCache>
            </c:numRef>
          </c:cat>
          <c:val>
            <c:numRef>
              <c:f>Feuil1!$F$31:$F$48</c:f>
              <c:numCache>
                <c:formatCode>0.0%</c:formatCode>
                <c:ptCount val="18"/>
                <c:pt idx="0">
                  <c:v>0.11512143943234024</c:v>
                </c:pt>
                <c:pt idx="1">
                  <c:v>0.19582476981107097</c:v>
                </c:pt>
                <c:pt idx="2">
                  <c:v>0.16197736901868356</c:v>
                </c:pt>
                <c:pt idx="3">
                  <c:v>0.13526908245890634</c:v>
                </c:pt>
                <c:pt idx="4">
                  <c:v>0.1308528305194997</c:v>
                </c:pt>
                <c:pt idx="5">
                  <c:v>0.17420481897843082</c:v>
                </c:pt>
                <c:pt idx="6">
                  <c:v>0.11338840759893534</c:v>
                </c:pt>
                <c:pt idx="7">
                  <c:v>0.1194809345666613</c:v>
                </c:pt>
                <c:pt idx="8">
                  <c:v>0.16066651347900845</c:v>
                </c:pt>
                <c:pt idx="9">
                  <c:v>0.12008117551177505</c:v>
                </c:pt>
                <c:pt idx="10">
                  <c:v>0.11969540142662012</c:v>
                </c:pt>
                <c:pt idx="11">
                  <c:v>0.14145017565105802</c:v>
                </c:pt>
                <c:pt idx="12">
                  <c:v>0.15121774199844445</c:v>
                </c:pt>
                <c:pt idx="13">
                  <c:v>0.14400556000618425</c:v>
                </c:pt>
                <c:pt idx="14">
                  <c:v>0.12492250703829909</c:v>
                </c:pt>
                <c:pt idx="15">
                  <c:v>5.2643815094680191E-2</c:v>
                </c:pt>
                <c:pt idx="16">
                  <c:v>6.5018821356422341E-2</c:v>
                </c:pt>
                <c:pt idx="17">
                  <c:v>6.3652726190099915E-2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B-4183-8935-C3300F9379C0}"/>
            </c:ext>
          </c:extLst>
        </c:ser>
        <c:ser>
          <c:idx val="3"/>
          <c:order val="3"/>
          <c:tx>
            <c:strRef>
              <c:f>Feuil1!$D$30</c:f>
              <c:strCache>
                <c:ptCount val="1"/>
                <c:pt idx="0">
                  <c:v>CA ANALYSE</c:v>
                </c:pt>
              </c:strCache>
            </c:strRef>
          </c:tx>
          <c:spPr>
            <a:solidFill>
              <a:schemeClr val="accent3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1B-4183-8935-C3300F9379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1B-4183-8935-C3300F9379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1B-4183-8935-C3300F9379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1B-4183-8935-C3300F9379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1B-4183-8935-C3300F9379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Feuil1!$B$31:$B$48</c:f>
              <c:numCache>
                <c:formatCode>[$-40C]mmm\-yy;@</c:formatCode>
                <c:ptCount val="1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</c:numCache>
            </c:numRef>
          </c:cat>
          <c:val>
            <c:numRef>
              <c:f>Feuil1!$D$31:$D$48</c:f>
              <c:numCache>
                <c:formatCode>0.0%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2.8686539810105258E-4</c:v>
                </c:pt>
                <c:pt idx="5">
                  <c:v>1.3506603381905742E-2</c:v>
                </c:pt>
                <c:pt idx="6">
                  <c:v>2.105761585458003E-2</c:v>
                </c:pt>
                <c:pt idx="7">
                  <c:v>1.2850607405376694E-2</c:v>
                </c:pt>
                <c:pt idx="8">
                  <c:v>1.358787731417177E-2</c:v>
                </c:pt>
                <c:pt idx="9">
                  <c:v>2.1835944428513485E-2</c:v>
                </c:pt>
                <c:pt idx="10">
                  <c:v>9.2662012444984058E-3</c:v>
                </c:pt>
                <c:pt idx="11">
                  <c:v>1.448131771789914E-2</c:v>
                </c:pt>
                <c:pt idx="12">
                  <c:v>1.7656805434753856E-2</c:v>
                </c:pt>
                <c:pt idx="13">
                  <c:v>1.7642695861420796E-2</c:v>
                </c:pt>
                <c:pt idx="14">
                  <c:v>1.9154523859420028E-2</c:v>
                </c:pt>
                <c:pt idx="15">
                  <c:v>2.9957730087775965E-2</c:v>
                </c:pt>
                <c:pt idx="16">
                  <c:v>2.8900959550992922E-2</c:v>
                </c:pt>
                <c:pt idx="17">
                  <c:v>3.0477050019622406E-2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B-4183-8935-C3300F9379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6948608"/>
        <c:axId val="96950144"/>
      </c:barChart>
      <c:dateAx>
        <c:axId val="96948608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950144"/>
        <c:crosses val="autoZero"/>
        <c:auto val="1"/>
        <c:lblOffset val="100"/>
        <c:baseTimeUnit val="months"/>
      </c:dateAx>
      <c:valAx>
        <c:axId val="969501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94860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r-FR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657226</xdr:colOff>
      <xdr:row>43</xdr:row>
      <xdr:rowOff>123824</xdr:rowOff>
    </xdr:from>
    <xdr:to>
      <xdr:col>20</xdr:col>
      <xdr:colOff>600075</xdr:colOff>
      <xdr:row>64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1409700</xdr:colOff>
      <xdr:row>31</xdr:row>
      <xdr:rowOff>133350</xdr:rowOff>
    </xdr:from>
    <xdr:to>
      <xdr:col>12</xdr:col>
      <xdr:colOff>95250</xdr:colOff>
      <xdr:row>57</xdr:row>
      <xdr:rowOff>85726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314325</xdr:colOff>
      <xdr:row>23</xdr:row>
      <xdr:rowOff>95250</xdr:rowOff>
    </xdr:from>
    <xdr:to>
      <xdr:col>17</xdr:col>
      <xdr:colOff>495300</xdr:colOff>
      <xdr:row>39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361950</xdr:colOff>
      <xdr:row>75</xdr:row>
      <xdr:rowOff>180975</xdr:rowOff>
    </xdr:from>
    <xdr:to>
      <xdr:col>18</xdr:col>
      <xdr:colOff>647700</xdr:colOff>
      <xdr:row>114</xdr:row>
      <xdr:rowOff>133351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638174</xdr:colOff>
      <xdr:row>116</xdr:row>
      <xdr:rowOff>171450</xdr:rowOff>
    </xdr:from>
    <xdr:to>
      <xdr:col>15</xdr:col>
      <xdr:colOff>219075</xdr:colOff>
      <xdr:row>142</xdr:row>
      <xdr:rowOff>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1304924</xdr:colOff>
      <xdr:row>141</xdr:row>
      <xdr:rowOff>104774</xdr:rowOff>
    </xdr:from>
    <xdr:to>
      <xdr:col>9</xdr:col>
      <xdr:colOff>85724</xdr:colOff>
      <xdr:row>142</xdr:row>
      <xdr:rowOff>171449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49049" y="24679274"/>
          <a:ext cx="48577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800">
              <a:solidFill>
                <a:srgbClr val="FF0000"/>
              </a:solidFill>
            </a:rPr>
            <a:t>-2,99%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0.92571</cdr:x>
      <cdr:y>0.79621</cdr:y>
    </cdr:from>
    <cdr:to>
      <cdr:x>0.984</cdr:x>
      <cdr:y>0.86019</cdr:y>
    </cdr:to>
    <cdr:sp macro="" textlink="">
      <cdr:nvSpPr>
        <cdr:cNvPr id="3" name="ZoneTexte 7"/>
        <cdr:cNvSpPr txBox="1"/>
      </cdr:nvSpPr>
      <cdr:spPr>
        <a:xfrm xmlns:a="http://schemas.openxmlformats.org/drawingml/2006/main">
          <a:off x="7715250" y="3200400"/>
          <a:ext cx="485775" cy="2571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fr-FR" sz="800">
              <a:solidFill>
                <a:srgbClr val="FF0000"/>
              </a:solidFill>
            </a:rPr>
            <a:t>-0,47%</a:t>
          </a:r>
        </a:p>
      </cdr:txBody>
    </cdr:sp>
  </cdr:relSizeAnchor>
  <cdr:relSizeAnchor xmlns:cdr="http://schemas.openxmlformats.org/drawingml/2006/chartDrawing">
    <cdr:from>
      <cdr:x>0.59543</cdr:x>
      <cdr:y>0.79621</cdr:y>
    </cdr:from>
    <cdr:to>
      <cdr:x>0.672</cdr:x>
      <cdr:y>0.86019</cdr:y>
    </cdr:to>
    <cdr:sp macro="" textlink="">
      <cdr:nvSpPr>
        <cdr:cNvPr id="4" name="ZoneTexte 7"/>
        <cdr:cNvSpPr txBox="1"/>
      </cdr:nvSpPr>
      <cdr:spPr>
        <a:xfrm xmlns:a="http://schemas.openxmlformats.org/drawingml/2006/main">
          <a:off x="4962525" y="3200400"/>
          <a:ext cx="638176" cy="2571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solidFill>
                <a:srgbClr val="FF0000"/>
              </a:solidFill>
            </a:rPr>
            <a:t>+30,68%</a:t>
          </a:r>
        </a:p>
      </cdr:txBody>
    </cdr:sp>
  </cdr:relSizeAnchor>
  <cdr:relSizeAnchor xmlns:cdr="http://schemas.openxmlformats.org/drawingml/2006/chartDrawing">
    <cdr:from>
      <cdr:x>0.43314</cdr:x>
      <cdr:y>0.79384</cdr:y>
    </cdr:from>
    <cdr:to>
      <cdr:x>0.50743</cdr:x>
      <cdr:y>0.85782</cdr:y>
    </cdr:to>
    <cdr:sp macro="" textlink="">
      <cdr:nvSpPr>
        <cdr:cNvPr id="5" name="ZoneTexte 7"/>
        <cdr:cNvSpPr txBox="1"/>
      </cdr:nvSpPr>
      <cdr:spPr>
        <a:xfrm xmlns:a="http://schemas.openxmlformats.org/drawingml/2006/main">
          <a:off x="3609975" y="3190875"/>
          <a:ext cx="619126" cy="2571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solidFill>
                <a:srgbClr val="FF0000"/>
              </a:solidFill>
            </a:rPr>
            <a:t>+ 41,45%</a:t>
          </a:r>
        </a:p>
      </cdr:txBody>
    </cdr:sp>
  </cdr:relSizeAnchor>
  <cdr:relSizeAnchor xmlns:cdr="http://schemas.openxmlformats.org/drawingml/2006/chartDrawing">
    <cdr:from>
      <cdr:x>0.76229</cdr:x>
      <cdr:y>0.79621</cdr:y>
    </cdr:from>
    <cdr:to>
      <cdr:x>0.83886</cdr:x>
      <cdr:y>0.86019</cdr:y>
    </cdr:to>
    <cdr:sp macro="" textlink="">
      <cdr:nvSpPr>
        <cdr:cNvPr id="6" name="ZoneTexte 7"/>
        <cdr:cNvSpPr txBox="1"/>
      </cdr:nvSpPr>
      <cdr:spPr>
        <a:xfrm xmlns:a="http://schemas.openxmlformats.org/drawingml/2006/main">
          <a:off x="6353175" y="3200400"/>
          <a:ext cx="638176" cy="2571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fr-FR" sz="800">
              <a:solidFill>
                <a:srgbClr val="FF0000"/>
              </a:solidFill>
            </a:rPr>
            <a:t>+8,16%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1242391</xdr:colOff>
      <xdr:row>25</xdr:row>
      <xdr:rowOff>27609</xdr:rowOff>
    </xdr:from>
    <xdr:to>
      <xdr:col>21</xdr:col>
      <xdr:colOff>548820</xdr:colOff>
      <xdr:row>58</xdr:row>
      <xdr:rowOff>146669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4CC84DD-8926-4D04-96F1-370A00BAD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tabSelected="1" topLeftCell="A75" zoomScale="59" zoomScaleNormal="59" workbookViewId="0">
      <selection activeCell="B76" sqref="B76"/>
    </sheetView>
  </sheetViews>
  <sheetFormatPr baseColWidth="10" defaultRowHeight="15" x14ac:dyDescent="0.25"/>
  <cols>
    <col min="2" max="2" width="26.7109375" customWidth="1"/>
    <col min="3" max="3" width="26.42578125" customWidth="1"/>
    <col min="4" max="4" width="25.140625" bestFit="1" customWidth="1"/>
    <col min="5" max="5" width="25.28515625" customWidth="1"/>
    <col min="6" max="6" width="14.28515625" bestFit="1" customWidth="1"/>
    <col min="9" max="9" width="25.5703125" bestFit="1" customWidth="1"/>
  </cols>
  <sheetData>
    <row r="1" spans="1:6" x14ac:dyDescent="0.25">
      <c r="A1">
        <v>2018</v>
      </c>
    </row>
    <row r="2" spans="1:6" x14ac:dyDescent="0.25">
      <c r="A2" s="1"/>
      <c r="B2" s="1" t="s">
        <v>0</v>
      </c>
      <c r="C2" s="1" t="s">
        <v>1</v>
      </c>
      <c r="D2" s="1" t="s">
        <v>2</v>
      </c>
      <c r="E2" s="1" t="s">
        <v>3</v>
      </c>
      <c r="F2" s="2" t="s">
        <v>4</v>
      </c>
    </row>
    <row r="3" spans="1:6" x14ac:dyDescent="0.25">
      <c r="A3" s="1" t="s">
        <v>5</v>
      </c>
      <c r="B3" s="3">
        <v>25378995</v>
      </c>
      <c r="C3" s="3">
        <v>10325600</v>
      </c>
      <c r="D3" s="3">
        <v>5616481</v>
      </c>
      <c r="E3" s="4">
        <f t="shared" ref="E3:E14" si="0">SUM(B3:D3)</f>
        <v>41321076</v>
      </c>
      <c r="F3" s="5">
        <v>0.12229128322599823</v>
      </c>
    </row>
    <row r="4" spans="1:6" x14ac:dyDescent="0.25">
      <c r="A4" s="1" t="s">
        <v>6</v>
      </c>
      <c r="B4" s="3">
        <v>19950117</v>
      </c>
      <c r="C4" s="3">
        <v>10876500</v>
      </c>
      <c r="D4" s="3">
        <v>6741870</v>
      </c>
      <c r="E4" s="4">
        <f t="shared" si="0"/>
        <v>37568487</v>
      </c>
      <c r="F4" s="5">
        <v>0.10870952523423576</v>
      </c>
    </row>
    <row r="5" spans="1:6" x14ac:dyDescent="0.25">
      <c r="A5" s="1" t="s">
        <v>7</v>
      </c>
      <c r="B5" s="3">
        <v>23143437</v>
      </c>
      <c r="C5" s="3">
        <v>11481100</v>
      </c>
      <c r="D5" s="3">
        <v>7719435</v>
      </c>
      <c r="E5" s="4">
        <f t="shared" si="0"/>
        <v>42343972</v>
      </c>
      <c r="F5" s="5">
        <v>0.46090111755352309</v>
      </c>
    </row>
    <row r="6" spans="1:6" x14ac:dyDescent="0.25">
      <c r="A6" s="1" t="s">
        <v>8</v>
      </c>
      <c r="B6" s="3">
        <v>22059134</v>
      </c>
      <c r="C6" s="3">
        <v>11450230</v>
      </c>
      <c r="D6" s="3">
        <v>6236051</v>
      </c>
      <c r="E6" s="4">
        <f t="shared" si="0"/>
        <v>39745415</v>
      </c>
      <c r="F6" s="5">
        <v>0.23980849533676848</v>
      </c>
    </row>
    <row r="7" spans="1:6" x14ac:dyDescent="0.25">
      <c r="A7" s="1" t="s">
        <v>9</v>
      </c>
      <c r="B7" s="3">
        <v>25999490</v>
      </c>
      <c r="C7" s="3">
        <v>11321900</v>
      </c>
      <c r="D7" s="3">
        <v>7725302</v>
      </c>
      <c r="E7" s="4">
        <f t="shared" si="0"/>
        <v>45046692</v>
      </c>
      <c r="F7" s="5">
        <v>0.22279069199291515</v>
      </c>
    </row>
    <row r="8" spans="1:6" x14ac:dyDescent="0.25">
      <c r="A8" s="1" t="s">
        <v>10</v>
      </c>
      <c r="B8" s="3">
        <v>18727494</v>
      </c>
      <c r="C8" s="3">
        <v>10160100</v>
      </c>
      <c r="D8" s="3">
        <v>7329200</v>
      </c>
      <c r="E8" s="4">
        <f t="shared" si="0"/>
        <v>36216794</v>
      </c>
      <c r="F8" s="5">
        <v>-4.1746863308514973E-2</v>
      </c>
    </row>
    <row r="9" spans="1:6" x14ac:dyDescent="0.25">
      <c r="A9" s="1" t="s">
        <v>11</v>
      </c>
      <c r="B9" s="3">
        <v>24618179</v>
      </c>
      <c r="C9" s="3">
        <v>11257675</v>
      </c>
      <c r="D9" s="3">
        <v>5659152</v>
      </c>
      <c r="E9" s="4">
        <f t="shared" si="0"/>
        <v>41535006</v>
      </c>
      <c r="F9" s="5">
        <v>0.18062848595895103</v>
      </c>
    </row>
    <row r="10" spans="1:6" x14ac:dyDescent="0.25">
      <c r="A10" s="1" t="s">
        <v>12</v>
      </c>
      <c r="B10" s="3">
        <v>31013085</v>
      </c>
      <c r="C10" s="3">
        <v>12607205</v>
      </c>
      <c r="D10" s="3">
        <v>5292250</v>
      </c>
      <c r="E10" s="4">
        <f t="shared" si="0"/>
        <v>48912540</v>
      </c>
      <c r="F10" s="5">
        <v>0.1212806923474217</v>
      </c>
    </row>
    <row r="11" spans="1:6" x14ac:dyDescent="0.25">
      <c r="A11" s="1" t="s">
        <v>13</v>
      </c>
      <c r="B11" s="3">
        <v>41312886</v>
      </c>
      <c r="C11" s="3">
        <v>11827949</v>
      </c>
      <c r="D11" s="3">
        <v>6474356</v>
      </c>
      <c r="E11" s="4">
        <f t="shared" si="0"/>
        <v>59615191</v>
      </c>
      <c r="F11" s="5">
        <v>0.49686306314223483</v>
      </c>
    </row>
    <row r="12" spans="1:6" x14ac:dyDescent="0.25">
      <c r="A12" s="1" t="s">
        <v>14</v>
      </c>
      <c r="B12" s="3">
        <v>31736651</v>
      </c>
      <c r="C12" s="3">
        <v>13912412</v>
      </c>
      <c r="D12" s="3">
        <v>10383792</v>
      </c>
      <c r="E12" s="4">
        <f t="shared" si="0"/>
        <v>56032855</v>
      </c>
      <c r="F12" s="5">
        <v>0.13669703181595494</v>
      </c>
    </row>
    <row r="13" spans="1:6" x14ac:dyDescent="0.25">
      <c r="A13" s="1" t="s">
        <v>15</v>
      </c>
      <c r="B13" s="3">
        <v>28173625</v>
      </c>
      <c r="C13" s="3">
        <v>12288547</v>
      </c>
      <c r="D13" s="3">
        <v>7710816</v>
      </c>
      <c r="E13" s="4">
        <f t="shared" si="0"/>
        <v>48172988</v>
      </c>
      <c r="F13" s="5">
        <v>0.11141332459700212</v>
      </c>
    </row>
    <row r="14" spans="1:6" x14ac:dyDescent="0.25">
      <c r="A14" s="1" t="s">
        <v>16</v>
      </c>
      <c r="B14" s="3">
        <v>26250434</v>
      </c>
      <c r="C14" s="3">
        <v>11896944</v>
      </c>
      <c r="D14" s="3">
        <v>7510925</v>
      </c>
      <c r="E14" s="4">
        <f t="shared" si="0"/>
        <v>45658303</v>
      </c>
      <c r="F14" s="5">
        <v>0.33452426593994611</v>
      </c>
    </row>
    <row r="16" spans="1:6" x14ac:dyDescent="0.25">
      <c r="A16" s="1"/>
      <c r="B16" s="1" t="s">
        <v>0</v>
      </c>
      <c r="C16" s="1" t="s">
        <v>1</v>
      </c>
      <c r="D16" s="1" t="s">
        <v>2</v>
      </c>
      <c r="E16" s="1" t="s">
        <v>3</v>
      </c>
    </row>
    <row r="17" spans="1:5" x14ac:dyDescent="0.25">
      <c r="A17" s="1" t="s">
        <v>5</v>
      </c>
      <c r="B17" s="6">
        <f>B3/$E$3</f>
        <v>0.61419008062616764</v>
      </c>
      <c r="C17" s="6">
        <f>C3/$E$3</f>
        <v>0.24988700681463377</v>
      </c>
      <c r="D17" s="6">
        <f>D3/$E$3</f>
        <v>0.13592291255919861</v>
      </c>
      <c r="E17" s="4">
        <f t="shared" ref="E17:E28" si="1">SUM(B17:D17)</f>
        <v>1</v>
      </c>
    </row>
    <row r="18" spans="1:5" x14ac:dyDescent="0.25">
      <c r="A18" s="1" t="s">
        <v>6</v>
      </c>
      <c r="B18" s="6">
        <f>B4/$E$4</f>
        <v>0.53103328329405441</v>
      </c>
      <c r="C18" s="6">
        <f>C4/$E$4</f>
        <v>0.28951125979600933</v>
      </c>
      <c r="D18" s="6">
        <f>D4/$E$4</f>
        <v>0.17945545690993625</v>
      </c>
      <c r="E18" s="4">
        <f t="shared" si="1"/>
        <v>1</v>
      </c>
    </row>
    <row r="19" spans="1:5" x14ac:dyDescent="0.25">
      <c r="A19" s="1" t="s">
        <v>7</v>
      </c>
      <c r="B19" s="6">
        <f>B5/$E$5</f>
        <v>0.54655800830399193</v>
      </c>
      <c r="C19" s="6">
        <f>C5/$E$5</f>
        <v>0.27113894747521561</v>
      </c>
      <c r="D19" s="6">
        <f>D5/$E$5</f>
        <v>0.18230304422079252</v>
      </c>
      <c r="E19" s="4">
        <f t="shared" si="1"/>
        <v>1</v>
      </c>
    </row>
    <row r="20" spans="1:5" x14ac:dyDescent="0.25">
      <c r="A20" s="1" t="s">
        <v>8</v>
      </c>
      <c r="B20" s="6">
        <f>B6/$E$6</f>
        <v>0.5550107855207953</v>
      </c>
      <c r="C20" s="6">
        <f>C6/$E$6</f>
        <v>0.28808933055548669</v>
      </c>
      <c r="D20" s="6">
        <f>D6/$E$6</f>
        <v>0.15689988392371798</v>
      </c>
      <c r="E20" s="4">
        <f t="shared" si="1"/>
        <v>1</v>
      </c>
    </row>
    <row r="21" spans="1:5" x14ac:dyDescent="0.25">
      <c r="A21" s="1" t="s">
        <v>9</v>
      </c>
      <c r="B21" s="6">
        <f>B7/$E$7</f>
        <v>0.57716757536824237</v>
      </c>
      <c r="C21" s="6">
        <f>C7/$E$7</f>
        <v>0.25133699051641795</v>
      </c>
      <c r="D21" s="6">
        <f>D7/$E$7</f>
        <v>0.17149543411533971</v>
      </c>
      <c r="E21" s="4">
        <f t="shared" si="1"/>
        <v>1</v>
      </c>
    </row>
    <row r="22" spans="1:5" x14ac:dyDescent="0.25">
      <c r="A22" s="1" t="s">
        <v>10</v>
      </c>
      <c r="B22" s="6">
        <f>B8/$E$8</f>
        <v>0.5170941966867636</v>
      </c>
      <c r="C22" s="6">
        <f>C8/$E$8</f>
        <v>0.28053559903728642</v>
      </c>
      <c r="D22" s="6">
        <f>D8/$E$8</f>
        <v>0.20237020427594998</v>
      </c>
      <c r="E22" s="4">
        <f t="shared" si="1"/>
        <v>1</v>
      </c>
    </row>
    <row r="23" spans="1:5" x14ac:dyDescent="0.25">
      <c r="A23" s="1" t="s">
        <v>11</v>
      </c>
      <c r="B23" s="6">
        <f>B9/$E$9</f>
        <v>0.59270917163223713</v>
      </c>
      <c r="C23" s="6">
        <f>C9/$E$9</f>
        <v>0.27104064942232103</v>
      </c>
      <c r="D23" s="6">
        <f>D9/$E$9</f>
        <v>0.13625017894544184</v>
      </c>
      <c r="E23" s="4">
        <f t="shared" si="1"/>
        <v>1</v>
      </c>
    </row>
    <row r="24" spans="1:5" x14ac:dyDescent="0.25">
      <c r="A24" s="1" t="s">
        <v>12</v>
      </c>
      <c r="B24" s="6">
        <f>B10/$E$10</f>
        <v>0.63405181984006553</v>
      </c>
      <c r="C24" s="6">
        <f>C10/$E$10</f>
        <v>0.25774995532842909</v>
      </c>
      <c r="D24" s="6">
        <f>D10/$E$10</f>
        <v>0.10819822483150537</v>
      </c>
      <c r="E24" s="4">
        <f t="shared" si="1"/>
        <v>1</v>
      </c>
    </row>
    <row r="25" spans="1:5" x14ac:dyDescent="0.25">
      <c r="A25" s="1" t="s">
        <v>13</v>
      </c>
      <c r="B25" s="6">
        <f>B11/$E$11</f>
        <v>0.69299259646756817</v>
      </c>
      <c r="C25" s="6">
        <f>C11/$E$11</f>
        <v>0.1984049501745285</v>
      </c>
      <c r="D25" s="6">
        <f>D11/$E$11</f>
        <v>0.10860245335790336</v>
      </c>
      <c r="E25" s="4">
        <f t="shared" si="1"/>
        <v>1</v>
      </c>
    </row>
    <row r="26" spans="1:5" x14ac:dyDescent="0.25">
      <c r="A26" s="1" t="s">
        <v>14</v>
      </c>
      <c r="B26" s="6">
        <f>B12/$E$12</f>
        <v>0.56639360960636398</v>
      </c>
      <c r="C26" s="6">
        <f>C12/$E$12</f>
        <v>0.24829025756406664</v>
      </c>
      <c r="D26" s="6">
        <f>D12/$E$12</f>
        <v>0.18531613282956935</v>
      </c>
      <c r="E26" s="4">
        <f t="shared" si="1"/>
        <v>1</v>
      </c>
    </row>
    <row r="27" spans="1:5" x14ac:dyDescent="0.25">
      <c r="A27" s="1" t="s">
        <v>15</v>
      </c>
      <c r="B27" s="6">
        <f>B13/$E$13</f>
        <v>0.58484279613296974</v>
      </c>
      <c r="C27" s="6">
        <f>C13/$E$13</f>
        <v>0.25509206528770856</v>
      </c>
      <c r="D27" s="6">
        <f>D13/$E$13</f>
        <v>0.16006513857932167</v>
      </c>
      <c r="E27" s="4">
        <f t="shared" si="1"/>
        <v>1</v>
      </c>
    </row>
    <row r="28" spans="1:5" x14ac:dyDescent="0.25">
      <c r="A28" s="1" t="s">
        <v>16</v>
      </c>
      <c r="B28" s="6">
        <f>B14/$E$14</f>
        <v>0.57493231844381076</v>
      </c>
      <c r="C28" s="6">
        <f>C14/$E$14</f>
        <v>0.26056474328447993</v>
      </c>
      <c r="D28" s="6">
        <f>D14/$E$14</f>
        <v>0.16450293827170931</v>
      </c>
      <c r="E28" s="4">
        <f t="shared" si="1"/>
        <v>1</v>
      </c>
    </row>
    <row r="29" spans="1:5" x14ac:dyDescent="0.25">
      <c r="B29" s="7">
        <f>AVERAGE(B17:B28)</f>
        <v>0.58224802016025246</v>
      </c>
      <c r="C29" s="7">
        <f>AVERAGE(C17:C28)</f>
        <v>0.26013681293804863</v>
      </c>
      <c r="D29" s="7">
        <f>AVERAGE(D17:D28)</f>
        <v>0.15761516690169883</v>
      </c>
    </row>
    <row r="31" spans="1:5" x14ac:dyDescent="0.25">
      <c r="A31" t="s">
        <v>17</v>
      </c>
    </row>
    <row r="60" spans="1:6" x14ac:dyDescent="0.25">
      <c r="A60">
        <v>2019</v>
      </c>
    </row>
    <row r="61" spans="1:6" x14ac:dyDescent="0.25">
      <c r="A61" s="1"/>
      <c r="B61" s="1" t="s">
        <v>0</v>
      </c>
      <c r="C61" s="1" t="s">
        <v>1</v>
      </c>
      <c r="D61" s="1" t="s">
        <v>2</v>
      </c>
      <c r="E61" s="1" t="s">
        <v>3</v>
      </c>
      <c r="F61" s="2"/>
    </row>
    <row r="62" spans="1:6" x14ac:dyDescent="0.25">
      <c r="A62" s="1" t="s">
        <v>5</v>
      </c>
      <c r="B62" s="8">
        <v>34296214</v>
      </c>
      <c r="C62" s="8">
        <v>14272581</v>
      </c>
      <c r="D62" s="8">
        <v>6262631</v>
      </c>
      <c r="E62" s="4">
        <f t="shared" ref="E62:E73" si="2">SUM(B62:D62)</f>
        <v>54831426</v>
      </c>
      <c r="F62" s="9">
        <f>(E62-E3)/E3</f>
        <v>0.32696026599113731</v>
      </c>
    </row>
    <row r="63" spans="1:6" x14ac:dyDescent="0.25">
      <c r="A63" s="1" t="s">
        <v>6</v>
      </c>
      <c r="B63" s="8">
        <v>16693295</v>
      </c>
      <c r="C63" s="8">
        <v>10470497</v>
      </c>
      <c r="D63" s="8">
        <v>6615777</v>
      </c>
      <c r="E63" s="4">
        <f t="shared" si="2"/>
        <v>33779569</v>
      </c>
      <c r="F63" s="9">
        <f t="shared" ref="F63:F73" si="3">(E63-E4)/E4</f>
        <v>-0.1008536223457708</v>
      </c>
    </row>
    <row r="64" spans="1:6" x14ac:dyDescent="0.25">
      <c r="A64" s="1" t="s">
        <v>7</v>
      </c>
      <c r="B64" s="8">
        <v>24441144</v>
      </c>
      <c r="C64" s="8">
        <v>13410508</v>
      </c>
      <c r="D64" s="8">
        <v>7338364</v>
      </c>
      <c r="E64" s="4">
        <f t="shared" si="2"/>
        <v>45190016</v>
      </c>
      <c r="F64" s="9">
        <f t="shared" si="3"/>
        <v>6.7212494850506704E-2</v>
      </c>
    </row>
    <row r="65" spans="1:6" x14ac:dyDescent="0.25">
      <c r="A65" s="1" t="s">
        <v>8</v>
      </c>
      <c r="B65" s="8">
        <v>31161447</v>
      </c>
      <c r="C65" s="8">
        <v>13982940</v>
      </c>
      <c r="D65" s="8">
        <v>7121596</v>
      </c>
      <c r="E65" s="4">
        <f t="shared" si="2"/>
        <v>52265983</v>
      </c>
      <c r="F65" s="9">
        <f t="shared" si="3"/>
        <v>0.31501917894177228</v>
      </c>
    </row>
    <row r="66" spans="1:6" x14ac:dyDescent="0.25">
      <c r="A66" s="1" t="s">
        <v>9</v>
      </c>
      <c r="B66" s="8">
        <v>35126650</v>
      </c>
      <c r="C66" s="8">
        <v>16228601</v>
      </c>
      <c r="D66" s="8">
        <v>7610694</v>
      </c>
      <c r="E66" s="4">
        <f t="shared" si="2"/>
        <v>58965945</v>
      </c>
      <c r="F66" s="9">
        <f t="shared" si="3"/>
        <v>0.3089961189603001</v>
      </c>
    </row>
    <row r="67" spans="1:6" x14ac:dyDescent="0.25">
      <c r="A67" s="1" t="s">
        <v>10</v>
      </c>
      <c r="B67" s="8">
        <v>22864086</v>
      </c>
      <c r="C67" s="8">
        <v>13578475</v>
      </c>
      <c r="D67" s="8">
        <v>7671705</v>
      </c>
      <c r="E67" s="4">
        <f t="shared" si="2"/>
        <v>44114266</v>
      </c>
      <c r="F67" s="9">
        <f t="shared" si="3"/>
        <v>0.21806104648578226</v>
      </c>
    </row>
    <row r="68" spans="1:6" x14ac:dyDescent="0.25">
      <c r="A68" s="1" t="s">
        <v>11</v>
      </c>
      <c r="B68" s="8">
        <v>33611399</v>
      </c>
      <c r="C68" s="8">
        <v>19019125</v>
      </c>
      <c r="D68" s="8">
        <v>6636797</v>
      </c>
      <c r="E68" s="4">
        <f t="shared" si="2"/>
        <v>59267321</v>
      </c>
      <c r="F68" s="9">
        <f t="shared" si="3"/>
        <v>0.42692458019628071</v>
      </c>
    </row>
    <row r="69" spans="1:6" x14ac:dyDescent="0.25">
      <c r="A69" s="1" t="s">
        <v>12</v>
      </c>
      <c r="B69" s="8">
        <v>32490839</v>
      </c>
      <c r="C69" s="8">
        <v>17973880</v>
      </c>
      <c r="D69" s="8">
        <v>6850347</v>
      </c>
      <c r="E69" s="4">
        <f t="shared" si="2"/>
        <v>57315066</v>
      </c>
      <c r="F69" s="9">
        <f t="shared" si="3"/>
        <v>0.17178674425822091</v>
      </c>
    </row>
    <row r="70" spans="1:6" x14ac:dyDescent="0.25">
      <c r="A70" s="1" t="s">
        <v>13</v>
      </c>
      <c r="B70" s="8">
        <v>33400722</v>
      </c>
      <c r="C70" s="8">
        <v>18727621</v>
      </c>
      <c r="D70" s="8">
        <v>9978488</v>
      </c>
      <c r="E70" s="4">
        <f t="shared" si="2"/>
        <v>62106831</v>
      </c>
      <c r="F70" s="9">
        <f t="shared" si="3"/>
        <v>4.179538735353544E-2</v>
      </c>
    </row>
    <row r="71" spans="1:6" x14ac:dyDescent="0.25">
      <c r="A71" s="1" t="s">
        <v>14</v>
      </c>
      <c r="B71" s="8">
        <v>37344244</v>
      </c>
      <c r="C71" s="8">
        <v>19865132</v>
      </c>
      <c r="D71" s="8">
        <v>7778526</v>
      </c>
      <c r="E71" s="4">
        <f t="shared" si="2"/>
        <v>64987902</v>
      </c>
      <c r="F71" s="9">
        <f t="shared" si="3"/>
        <v>0.15981778904537347</v>
      </c>
    </row>
    <row r="72" spans="1:6" x14ac:dyDescent="0.25">
      <c r="A72" s="1" t="s">
        <v>15</v>
      </c>
      <c r="B72" s="8">
        <v>42192310</v>
      </c>
      <c r="C72" s="8">
        <v>15810960</v>
      </c>
      <c r="D72" s="8">
        <v>7886730</v>
      </c>
      <c r="E72" s="4">
        <f t="shared" si="2"/>
        <v>65890000</v>
      </c>
      <c r="F72" s="9">
        <f t="shared" si="3"/>
        <v>0.36777897190018605</v>
      </c>
    </row>
    <row r="73" spans="1:6" x14ac:dyDescent="0.25">
      <c r="A73" s="1" t="s">
        <v>16</v>
      </c>
      <c r="B73" s="8">
        <v>34417760</v>
      </c>
      <c r="C73" s="8">
        <v>12166780</v>
      </c>
      <c r="D73" s="8">
        <v>7889825</v>
      </c>
      <c r="E73" s="4">
        <f t="shared" si="2"/>
        <v>54474365</v>
      </c>
      <c r="F73" s="9">
        <f t="shared" si="3"/>
        <v>0.19308781581304063</v>
      </c>
    </row>
    <row r="75" spans="1:6" x14ac:dyDescent="0.25">
      <c r="A75" s="1"/>
      <c r="B75" s="1" t="s">
        <v>21</v>
      </c>
      <c r="C75" s="1" t="s">
        <v>20</v>
      </c>
      <c r="D75" s="1" t="s">
        <v>19</v>
      </c>
      <c r="E75" s="1" t="s">
        <v>3</v>
      </c>
    </row>
    <row r="76" spans="1:6" x14ac:dyDescent="0.25">
      <c r="A76" s="10">
        <v>43466</v>
      </c>
      <c r="B76" s="6">
        <f>B62/$E$62</f>
        <v>0.62548462627982715</v>
      </c>
      <c r="C76" s="6">
        <f>C62/$E$62</f>
        <v>0.26029928530401525</v>
      </c>
      <c r="D76" s="6">
        <f>D62/$E$62</f>
        <v>0.11421608841615755</v>
      </c>
      <c r="E76" s="6">
        <f>E62/$E$62</f>
        <v>1</v>
      </c>
    </row>
    <row r="77" spans="1:6" x14ac:dyDescent="0.25">
      <c r="A77" s="10">
        <v>43497</v>
      </c>
      <c r="B77" s="6">
        <f>B63/$E$63</f>
        <v>0.49418318510813447</v>
      </c>
      <c r="C77" s="6">
        <f>C63/$E$63</f>
        <v>0.30996538173710858</v>
      </c>
      <c r="D77" s="6">
        <f>D63/$E$63</f>
        <v>0.19585143315475695</v>
      </c>
      <c r="E77" s="6">
        <f>E63/$E$63</f>
        <v>1</v>
      </c>
    </row>
    <row r="78" spans="1:6" x14ac:dyDescent="0.25">
      <c r="A78" s="10">
        <v>43525</v>
      </c>
      <c r="B78" s="6">
        <f>B64/$E$64</f>
        <v>0.54085274056995247</v>
      </c>
      <c r="C78" s="6">
        <f>C64/$E$64</f>
        <v>0.29675820429008037</v>
      </c>
      <c r="D78" s="6">
        <f>D64/$E$64</f>
        <v>0.16238905513996721</v>
      </c>
      <c r="E78" s="6">
        <f>E64/$E$64</f>
        <v>1</v>
      </c>
    </row>
    <row r="79" spans="1:6" x14ac:dyDescent="0.25">
      <c r="A79" s="10">
        <v>43556</v>
      </c>
      <c r="B79" s="6">
        <f>B65/$E$65</f>
        <v>0.59620895296277121</v>
      </c>
      <c r="C79" s="6">
        <f>C65/$E$65</f>
        <v>0.26753423923931557</v>
      </c>
      <c r="D79" s="6">
        <f>D65/$E$65</f>
        <v>0.13625680779791322</v>
      </c>
      <c r="E79" s="6">
        <f>E65/$E$65</f>
        <v>1</v>
      </c>
    </row>
    <row r="80" spans="1:6" x14ac:dyDescent="0.25">
      <c r="A80" s="10">
        <v>43586</v>
      </c>
      <c r="B80" s="6">
        <f>B66/$E$66</f>
        <v>0.59571079544303074</v>
      </c>
      <c r="C80" s="6">
        <f>C66/$E$66</f>
        <v>0.27521989175277356</v>
      </c>
      <c r="D80" s="6">
        <f>D66/$E$66</f>
        <v>0.1290693128041957</v>
      </c>
      <c r="E80" s="6">
        <f>E66/$E$66</f>
        <v>1</v>
      </c>
    </row>
    <row r="81" spans="1:5" x14ac:dyDescent="0.25">
      <c r="A81" s="10">
        <v>43617</v>
      </c>
      <c r="B81" s="6">
        <f>B67/$E$67</f>
        <v>0.51829233654255968</v>
      </c>
      <c r="C81" s="6">
        <f>C67/$E$67</f>
        <v>0.30780235581841031</v>
      </c>
      <c r="D81" s="6">
        <f>D67/$E$67</f>
        <v>0.17390530763902998</v>
      </c>
      <c r="E81" s="6">
        <f>E67/$E$67</f>
        <v>1</v>
      </c>
    </row>
    <row r="82" spans="1:5" x14ac:dyDescent="0.25">
      <c r="A82" s="10">
        <v>43647</v>
      </c>
      <c r="B82" s="6">
        <f>B68/$E$68</f>
        <v>0.56711520670893834</v>
      </c>
      <c r="C82" s="6">
        <f>C68/$E$68</f>
        <v>0.32090407798253612</v>
      </c>
      <c r="D82" s="6">
        <f>D68/$E$68</f>
        <v>0.11198071530852559</v>
      </c>
      <c r="E82" s="6">
        <f>E68/$E$68</f>
        <v>1</v>
      </c>
    </row>
    <row r="83" spans="1:5" x14ac:dyDescent="0.25">
      <c r="A83" s="10">
        <v>43678</v>
      </c>
      <c r="B83" s="6">
        <f>B69/$E$69</f>
        <v>0.56688129784235086</v>
      </c>
      <c r="C83" s="6">
        <f>C69/$E$69</f>
        <v>0.31359782434866251</v>
      </c>
      <c r="D83" s="6">
        <f>D69/$E$69</f>
        <v>0.11952087780898656</v>
      </c>
      <c r="E83" s="6">
        <f>E69/$E$69</f>
        <v>1</v>
      </c>
    </row>
    <row r="84" spans="1:5" x14ac:dyDescent="0.25">
      <c r="A84" s="10">
        <v>43709</v>
      </c>
      <c r="B84" s="6">
        <f>B70/$E$70</f>
        <v>0.53779465901262935</v>
      </c>
      <c r="C84" s="6">
        <f>C70/$E$70</f>
        <v>0.30153882750836214</v>
      </c>
      <c r="D84" s="6">
        <f>D70/$E$70</f>
        <v>0.16066651347900845</v>
      </c>
      <c r="E84" s="6">
        <f>E70/$E$70</f>
        <v>1</v>
      </c>
    </row>
    <row r="85" spans="1:5" x14ac:dyDescent="0.25">
      <c r="A85" s="10">
        <v>43739</v>
      </c>
      <c r="B85" s="6">
        <f>B71/$E$71</f>
        <v>0.57463378337709692</v>
      </c>
      <c r="C85" s="6">
        <f>C71/$E$71</f>
        <v>0.30567430842743626</v>
      </c>
      <c r="D85" s="6">
        <f>D71/$E$71</f>
        <v>0.11969190819546691</v>
      </c>
      <c r="E85" s="6">
        <f>E71/$E$71</f>
        <v>1</v>
      </c>
    </row>
    <row r="86" spans="1:5" x14ac:dyDescent="0.25">
      <c r="A86" s="10">
        <v>43770</v>
      </c>
      <c r="B86" s="6">
        <f>B72/$E$72</f>
        <v>0.64034466535134316</v>
      </c>
      <c r="C86" s="6">
        <f>C72/$E$72</f>
        <v>0.23995993322203674</v>
      </c>
      <c r="D86" s="6">
        <f>D72/$E$72</f>
        <v>0.11969540142662012</v>
      </c>
      <c r="E86" s="6">
        <f>E72/$E$72</f>
        <v>1</v>
      </c>
    </row>
    <row r="87" spans="1:5" x14ac:dyDescent="0.25">
      <c r="A87" s="10">
        <v>43800</v>
      </c>
      <c r="B87" s="6">
        <f>B73/$E$73</f>
        <v>0.63181571735622799</v>
      </c>
      <c r="C87" s="6">
        <f>C73/$E$73</f>
        <v>0.22334872558863239</v>
      </c>
      <c r="D87" s="6">
        <f>D73/$E$73</f>
        <v>0.14483555705513962</v>
      </c>
      <c r="E87" s="6">
        <f>E73/$E$73</f>
        <v>1</v>
      </c>
    </row>
    <row r="88" spans="1:5" x14ac:dyDescent="0.25">
      <c r="A88" s="10">
        <v>43831</v>
      </c>
      <c r="B88" s="6">
        <v>0.55038286430708117</v>
      </c>
      <c r="C88" s="6">
        <v>0.29824934661799202</v>
      </c>
      <c r="D88" s="6">
        <v>0.15136778907492682</v>
      </c>
      <c r="E88" s="6"/>
    </row>
    <row r="89" spans="1:5" x14ac:dyDescent="0.25">
      <c r="A89" s="10">
        <v>43862</v>
      </c>
      <c r="B89" s="11">
        <v>0.52443428082147203</v>
      </c>
      <c r="C89" s="11">
        <v>0.33088251944889568</v>
      </c>
      <c r="D89" s="11">
        <v>0.14468319972963234</v>
      </c>
      <c r="E89" s="6"/>
    </row>
    <row r="90" spans="1:5" x14ac:dyDescent="0.25">
      <c r="A90" s="10">
        <v>43891</v>
      </c>
      <c r="B90" s="11">
        <v>0.60130043430333935</v>
      </c>
      <c r="C90" s="11">
        <v>0.27480374796778034</v>
      </c>
      <c r="D90" s="11">
        <v>0.12389581772888032</v>
      </c>
      <c r="E90" s="6"/>
    </row>
    <row r="91" spans="1:5" x14ac:dyDescent="0.25">
      <c r="A91" s="10">
        <v>43922</v>
      </c>
      <c r="B91" s="11">
        <v>0.68868984584101245</v>
      </c>
      <c r="C91" s="11">
        <v>0.25858552395450185</v>
      </c>
      <c r="D91" s="11">
        <v>5.2724630204485728E-2</v>
      </c>
      <c r="E91" s="6"/>
    </row>
    <row r="92" spans="1:5" x14ac:dyDescent="0.25">
      <c r="A92" s="10">
        <v>43952</v>
      </c>
      <c r="B92" s="11">
        <v>0.68835640805315268</v>
      </c>
      <c r="C92" s="11">
        <v>0.24653833199572109</v>
      </c>
      <c r="D92" s="11">
        <v>6.510525995112626E-2</v>
      </c>
      <c r="E92" s="6"/>
    </row>
    <row r="93" spans="1:5" x14ac:dyDescent="0.25">
      <c r="A93" s="10">
        <v>43983</v>
      </c>
      <c r="B93" s="11">
        <v>0.63173363420043027</v>
      </c>
      <c r="C93" s="11">
        <v>0.30432191132711139</v>
      </c>
      <c r="D93" s="11">
        <v>6.3944454472458279E-2</v>
      </c>
      <c r="E93" s="6"/>
    </row>
    <row r="94" spans="1:5" x14ac:dyDescent="0.25">
      <c r="A94" s="10">
        <v>44013</v>
      </c>
      <c r="B94" s="11">
        <v>0.57370639340028884</v>
      </c>
      <c r="C94" s="11">
        <v>0.33284878664898426</v>
      </c>
      <c r="D94" s="11">
        <v>9.3444819950726857E-2</v>
      </c>
      <c r="E94" s="6"/>
    </row>
    <row r="95" spans="1:5" x14ac:dyDescent="0.25">
      <c r="A95" s="10">
        <v>44044</v>
      </c>
      <c r="B95" s="11">
        <v>0.63524333892143059</v>
      </c>
      <c r="C95" s="11">
        <v>0.26973948223628913</v>
      </c>
      <c r="D95" s="11">
        <v>9.5017178842280281E-2</v>
      </c>
      <c r="E95" s="6"/>
    </row>
    <row r="96" spans="1:5" x14ac:dyDescent="0.25">
      <c r="A96" s="10">
        <v>44075</v>
      </c>
      <c r="B96" s="11">
        <v>0.64121034025804236</v>
      </c>
      <c r="C96" s="11">
        <v>0.27746544217520003</v>
      </c>
      <c r="D96" s="11">
        <v>8.1324217566757576E-2</v>
      </c>
      <c r="E96" s="6"/>
    </row>
    <row r="100" spans="1:6" x14ac:dyDescent="0.25">
      <c r="A100">
        <v>2020</v>
      </c>
    </row>
    <row r="101" spans="1:6" x14ac:dyDescent="0.25">
      <c r="A101" s="1"/>
      <c r="B101" s="1" t="s">
        <v>0</v>
      </c>
      <c r="C101" s="1" t="s">
        <v>1</v>
      </c>
      <c r="D101" s="1" t="s">
        <v>2</v>
      </c>
      <c r="E101" s="1" t="s">
        <v>3</v>
      </c>
      <c r="F101" s="2"/>
    </row>
    <row r="102" spans="1:6" x14ac:dyDescent="0.25">
      <c r="A102" s="1" t="s">
        <v>5</v>
      </c>
      <c r="B102" s="8">
        <v>29276011</v>
      </c>
      <c r="C102" s="8">
        <v>15864504</v>
      </c>
      <c r="D102" s="8">
        <v>8051568</v>
      </c>
      <c r="E102" s="4">
        <f>SUM(B102:D102)</f>
        <v>53192083</v>
      </c>
      <c r="F102" s="12">
        <f t="shared" ref="F102:F110" si="4">(E102-E62)/E62</f>
        <v>-2.9897872800171203E-2</v>
      </c>
    </row>
    <row r="103" spans="1:6" x14ac:dyDescent="0.25">
      <c r="A103" s="1" t="s">
        <v>6</v>
      </c>
      <c r="B103" s="8">
        <v>25057922</v>
      </c>
      <c r="C103" s="8">
        <v>15809852</v>
      </c>
      <c r="D103" s="8">
        <v>6913088</v>
      </c>
      <c r="E103" s="4">
        <f>SUM(B103:D103)</f>
        <v>47780862</v>
      </c>
      <c r="F103" s="12">
        <f t="shared" si="4"/>
        <v>0.41448998357557493</v>
      </c>
    </row>
    <row r="104" spans="1:6" x14ac:dyDescent="0.25">
      <c r="A104" s="1" t="s">
        <v>7</v>
      </c>
      <c r="B104" s="8">
        <v>35508989</v>
      </c>
      <c r="C104" s="8">
        <v>16228166</v>
      </c>
      <c r="D104" s="8">
        <v>7316501</v>
      </c>
      <c r="E104" s="4">
        <f>SUM(B104:D104)</f>
        <v>59053656</v>
      </c>
      <c r="F104" s="12">
        <f t="shared" si="4"/>
        <v>0.30678546340855467</v>
      </c>
    </row>
    <row r="105" spans="1:6" x14ac:dyDescent="0.25">
      <c r="A105" s="1" t="s">
        <v>8</v>
      </c>
      <c r="B105" s="8">
        <v>38932586</v>
      </c>
      <c r="C105" s="8">
        <v>14618196</v>
      </c>
      <c r="D105" s="8">
        <v>2980596</v>
      </c>
      <c r="E105" s="4">
        <f>SUM(B105:D105)</f>
        <v>56531378</v>
      </c>
      <c r="F105" s="12">
        <f t="shared" si="4"/>
        <v>8.1609390184051445E-2</v>
      </c>
    </row>
    <row r="106" spans="1:6" x14ac:dyDescent="0.25">
      <c r="A106" s="1" t="s">
        <v>9</v>
      </c>
      <c r="B106" s="8">
        <v>40400772</v>
      </c>
      <c r="C106" s="8">
        <v>14469741</v>
      </c>
      <c r="D106" s="8">
        <v>3821135</v>
      </c>
      <c r="E106" s="4">
        <f>SUM(B106:D106)</f>
        <v>58691648</v>
      </c>
      <c r="F106" s="12">
        <f t="shared" si="4"/>
        <v>-4.6517867219799496E-3</v>
      </c>
    </row>
    <row r="107" spans="1:6" x14ac:dyDescent="0.25">
      <c r="A107" s="19" t="s">
        <v>10</v>
      </c>
      <c r="B107" s="14">
        <v>33146861</v>
      </c>
      <c r="C107" s="14">
        <v>15967673</v>
      </c>
      <c r="D107" s="14">
        <v>3355145</v>
      </c>
      <c r="E107" s="4">
        <f t="shared" ref="E107:E110" si="5">SUM(B107:D107)</f>
        <v>52469679</v>
      </c>
      <c r="F107" s="12">
        <f t="shared" si="4"/>
        <v>0.1894038767413698</v>
      </c>
    </row>
    <row r="108" spans="1:6" x14ac:dyDescent="0.25">
      <c r="A108" s="19" t="s">
        <v>11</v>
      </c>
      <c r="B108" s="14">
        <v>30593937</v>
      </c>
      <c r="C108" s="14">
        <v>17749767</v>
      </c>
      <c r="D108" s="14">
        <v>4983115</v>
      </c>
      <c r="E108" s="4">
        <f t="shared" si="5"/>
        <v>53326819</v>
      </c>
      <c r="F108" s="12">
        <f t="shared" si="4"/>
        <v>-0.10023233545514905</v>
      </c>
    </row>
    <row r="109" spans="1:6" x14ac:dyDescent="0.25">
      <c r="A109" s="19" t="s">
        <v>12</v>
      </c>
      <c r="B109" s="14">
        <v>40462144</v>
      </c>
      <c r="C109" s="14">
        <v>17181192</v>
      </c>
      <c r="D109" s="14">
        <v>6052167</v>
      </c>
      <c r="E109" s="4">
        <f t="shared" si="5"/>
        <v>63695503</v>
      </c>
      <c r="F109" s="12">
        <f t="shared" si="4"/>
        <v>0.11132216091315326</v>
      </c>
    </row>
    <row r="110" spans="1:6" x14ac:dyDescent="0.25">
      <c r="A110" s="19" t="s">
        <v>13</v>
      </c>
      <c r="B110" s="14">
        <v>47726141</v>
      </c>
      <c r="C110" s="14">
        <v>20652123</v>
      </c>
      <c r="D110" s="14">
        <v>6053070</v>
      </c>
      <c r="E110" s="4">
        <f t="shared" si="5"/>
        <v>74431334</v>
      </c>
      <c r="F110" s="12">
        <f t="shared" si="4"/>
        <v>0.1984403776776181</v>
      </c>
    </row>
    <row r="111" spans="1:6" x14ac:dyDescent="0.25">
      <c r="A111" s="2" t="s">
        <v>14</v>
      </c>
      <c r="B111" s="14"/>
      <c r="C111" s="14"/>
      <c r="D111" s="14"/>
      <c r="E111" s="15"/>
      <c r="F111" s="12"/>
    </row>
    <row r="113" spans="1:4" x14ac:dyDescent="0.25">
      <c r="A113" s="1" t="s">
        <v>5</v>
      </c>
      <c r="B113" s="6">
        <f>B102/$E102</f>
        <v>0.55038286430708117</v>
      </c>
      <c r="C113" s="6">
        <f t="shared" ref="C113:D113" si="6">C102/$E102</f>
        <v>0.29824934661799202</v>
      </c>
      <c r="D113" s="6">
        <f t="shared" si="6"/>
        <v>0.15136778907492682</v>
      </c>
    </row>
    <row r="114" spans="1:4" x14ac:dyDescent="0.25">
      <c r="A114" s="1" t="s">
        <v>6</v>
      </c>
      <c r="B114" s="6">
        <f t="shared" ref="B114:D114" si="7">B103/$E103</f>
        <v>0.52443428082147203</v>
      </c>
      <c r="C114" s="6">
        <f t="shared" si="7"/>
        <v>0.33088251944889568</v>
      </c>
      <c r="D114" s="6">
        <f t="shared" si="7"/>
        <v>0.14468319972963234</v>
      </c>
    </row>
    <row r="115" spans="1:4" x14ac:dyDescent="0.25">
      <c r="A115" s="1" t="s">
        <v>7</v>
      </c>
      <c r="B115" s="6">
        <f t="shared" ref="B115:D115" si="8">B104/$E104</f>
        <v>0.60130043430333935</v>
      </c>
      <c r="C115" s="6">
        <f t="shared" si="8"/>
        <v>0.27480374796778034</v>
      </c>
      <c r="D115" s="6">
        <f t="shared" si="8"/>
        <v>0.12389581772888032</v>
      </c>
    </row>
    <row r="116" spans="1:4" x14ac:dyDescent="0.25">
      <c r="A116" s="1" t="s">
        <v>8</v>
      </c>
      <c r="B116" s="6">
        <f t="shared" ref="B116:D116" si="9">B105/$E105</f>
        <v>0.68868984584101245</v>
      </c>
      <c r="C116" s="6">
        <f t="shared" si="9"/>
        <v>0.25858552395450185</v>
      </c>
      <c r="D116" s="6">
        <f t="shared" si="9"/>
        <v>5.2724630204485728E-2</v>
      </c>
    </row>
    <row r="117" spans="1:4" x14ac:dyDescent="0.25">
      <c r="A117" s="1" t="s">
        <v>9</v>
      </c>
      <c r="B117" s="6">
        <f t="shared" ref="B117:D117" si="10">B106/$E106</f>
        <v>0.68835640805315268</v>
      </c>
      <c r="C117" s="6">
        <f t="shared" si="10"/>
        <v>0.24653833199572109</v>
      </c>
      <c r="D117" s="6">
        <f t="shared" si="10"/>
        <v>6.510525995112626E-2</v>
      </c>
    </row>
    <row r="118" spans="1:4" x14ac:dyDescent="0.25">
      <c r="A118" s="19" t="s">
        <v>10</v>
      </c>
      <c r="B118" s="6">
        <f t="shared" ref="B118:D118" si="11">B107/$E107</f>
        <v>0.63173363420043027</v>
      </c>
      <c r="C118" s="6">
        <f t="shared" si="11"/>
        <v>0.30432191132711139</v>
      </c>
      <c r="D118" s="6">
        <f t="shared" si="11"/>
        <v>6.3944454472458279E-2</v>
      </c>
    </row>
    <row r="119" spans="1:4" x14ac:dyDescent="0.25">
      <c r="A119" s="19" t="s">
        <v>11</v>
      </c>
      <c r="B119" s="6">
        <f t="shared" ref="B119:D119" si="12">B108/$E108</f>
        <v>0.57370639340028884</v>
      </c>
      <c r="C119" s="6">
        <f t="shared" si="12"/>
        <v>0.33284878664898426</v>
      </c>
      <c r="D119" s="6">
        <f t="shared" si="12"/>
        <v>9.3444819950726857E-2</v>
      </c>
    </row>
    <row r="120" spans="1:4" x14ac:dyDescent="0.25">
      <c r="A120" s="19" t="s">
        <v>12</v>
      </c>
      <c r="B120" s="6">
        <f t="shared" ref="B120:D120" si="13">B109/$E109</f>
        <v>0.63524333892143059</v>
      </c>
      <c r="C120" s="6">
        <f t="shared" si="13"/>
        <v>0.26973948223628913</v>
      </c>
      <c r="D120" s="6">
        <f t="shared" si="13"/>
        <v>9.5017178842280281E-2</v>
      </c>
    </row>
    <row r="121" spans="1:4" x14ac:dyDescent="0.25">
      <c r="A121" s="19" t="s">
        <v>13</v>
      </c>
      <c r="B121" s="6">
        <f t="shared" ref="B121:D121" si="14">B110/$E110</f>
        <v>0.64121034025804236</v>
      </c>
      <c r="C121" s="6">
        <f t="shared" si="14"/>
        <v>0.27746544217520003</v>
      </c>
      <c r="D121" s="6">
        <f t="shared" si="14"/>
        <v>8.1324217566757576E-2</v>
      </c>
    </row>
    <row r="122" spans="1:4" x14ac:dyDescent="0.25">
      <c r="B122" s="13">
        <f>AVERAGE(B113:B121)</f>
        <v>0.61500639334513885</v>
      </c>
      <c r="C122" s="13">
        <f>AVERAGE(C113:C121)</f>
        <v>0.28815945470805282</v>
      </c>
      <c r="D122" s="13">
        <f>AVERAGE(D113:D121)</f>
        <v>9.6834151946808278E-2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C8CE-5683-4060-B59B-341329B31425}">
  <dimension ref="B3:G48"/>
  <sheetViews>
    <sheetView topLeftCell="A30" zoomScale="69" zoomScaleNormal="69" workbookViewId="0">
      <selection activeCell="E31" sqref="E31:E42"/>
    </sheetView>
  </sheetViews>
  <sheetFormatPr baseColWidth="10" defaultRowHeight="15" x14ac:dyDescent="0.25"/>
  <cols>
    <col min="2" max="3" width="21.85546875" customWidth="1"/>
    <col min="4" max="4" width="28.7109375" customWidth="1"/>
    <col min="5" max="5" width="29.42578125" customWidth="1"/>
    <col min="6" max="6" width="28.42578125" customWidth="1"/>
    <col min="7" max="7" width="21.85546875" customWidth="1"/>
  </cols>
  <sheetData>
    <row r="3" spans="2:7" x14ac:dyDescent="0.25">
      <c r="B3">
        <v>2019</v>
      </c>
    </row>
    <row r="4" spans="2:7" x14ac:dyDescent="0.25">
      <c r="B4" s="1"/>
      <c r="C4" s="1" t="s">
        <v>0</v>
      </c>
      <c r="D4" s="1" t="s">
        <v>18</v>
      </c>
      <c r="E4" s="1" t="s">
        <v>1</v>
      </c>
      <c r="F4" s="1" t="s">
        <v>2</v>
      </c>
      <c r="G4" s="1" t="s">
        <v>3</v>
      </c>
    </row>
    <row r="5" spans="2:7" x14ac:dyDescent="0.25">
      <c r="B5" s="1" t="s">
        <v>5</v>
      </c>
      <c r="C5" s="17">
        <v>34296214</v>
      </c>
      <c r="D5" s="17">
        <v>0</v>
      </c>
      <c r="E5" s="17">
        <v>14272581</v>
      </c>
      <c r="F5" s="8">
        <v>6318731</v>
      </c>
      <c r="G5" s="4">
        <f t="shared" ref="G5:G16" si="0">SUM(C5:F5)</f>
        <v>54887526</v>
      </c>
    </row>
    <row r="6" spans="2:7" x14ac:dyDescent="0.25">
      <c r="B6" s="1" t="s">
        <v>6</v>
      </c>
      <c r="C6" s="17">
        <v>16693295</v>
      </c>
      <c r="D6" s="17">
        <v>0</v>
      </c>
      <c r="E6" s="17">
        <v>10470497</v>
      </c>
      <c r="F6" s="8">
        <v>6614657</v>
      </c>
      <c r="G6" s="4">
        <f t="shared" si="0"/>
        <v>33778449</v>
      </c>
    </row>
    <row r="7" spans="2:7" x14ac:dyDescent="0.25">
      <c r="B7" s="1" t="s">
        <v>7</v>
      </c>
      <c r="C7" s="17">
        <v>24441144</v>
      </c>
      <c r="D7" s="17">
        <v>0</v>
      </c>
      <c r="E7" s="17">
        <v>13410508</v>
      </c>
      <c r="F7" s="8">
        <v>7316164</v>
      </c>
      <c r="G7" s="4">
        <f t="shared" si="0"/>
        <v>45167816</v>
      </c>
    </row>
    <row r="8" spans="2:7" x14ac:dyDescent="0.25">
      <c r="B8" s="1" t="s">
        <v>8</v>
      </c>
      <c r="C8" s="17">
        <v>31161447</v>
      </c>
      <c r="D8" s="17">
        <v>0</v>
      </c>
      <c r="E8" s="17">
        <v>13982940</v>
      </c>
      <c r="F8" s="8">
        <v>7061896</v>
      </c>
      <c r="G8" s="4">
        <f t="shared" si="0"/>
        <v>52206283</v>
      </c>
    </row>
    <row r="9" spans="2:7" x14ac:dyDescent="0.25">
      <c r="B9" s="1" t="s">
        <v>9</v>
      </c>
      <c r="C9" s="17">
        <v>35126650</v>
      </c>
      <c r="D9" s="17">
        <v>16950</v>
      </c>
      <c r="E9" s="17">
        <f>16228601-D9</f>
        <v>16211651</v>
      </c>
      <c r="F9" s="8">
        <v>7731694</v>
      </c>
      <c r="G9" s="4">
        <f t="shared" si="0"/>
        <v>59086945</v>
      </c>
    </row>
    <row r="10" spans="2:7" x14ac:dyDescent="0.25">
      <c r="B10" s="1" t="s">
        <v>10</v>
      </c>
      <c r="C10" s="17">
        <v>22864086</v>
      </c>
      <c r="D10" s="17">
        <v>596050</v>
      </c>
      <c r="E10" s="17">
        <f>13578475-D10</f>
        <v>12982425</v>
      </c>
      <c r="F10" s="8">
        <v>7687705</v>
      </c>
      <c r="G10" s="4">
        <f t="shared" si="0"/>
        <v>44130266</v>
      </c>
    </row>
    <row r="11" spans="2:7" x14ac:dyDescent="0.25">
      <c r="B11" s="1" t="s">
        <v>11</v>
      </c>
      <c r="C11" s="17">
        <v>33611399</v>
      </c>
      <c r="D11" s="17">
        <v>1250010</v>
      </c>
      <c r="E11" s="17">
        <f>19019125-D11</f>
        <v>17769115</v>
      </c>
      <c r="F11" s="8">
        <v>6730897</v>
      </c>
      <c r="G11" s="4">
        <f t="shared" si="0"/>
        <v>59361421</v>
      </c>
    </row>
    <row r="12" spans="2:7" x14ac:dyDescent="0.25">
      <c r="B12" s="1" t="s">
        <v>12</v>
      </c>
      <c r="C12" s="17">
        <v>32490839</v>
      </c>
      <c r="D12" s="17">
        <v>736500</v>
      </c>
      <c r="E12" s="17">
        <f>17973880-D12</f>
        <v>17237380</v>
      </c>
      <c r="F12" s="8">
        <v>6847747</v>
      </c>
      <c r="G12" s="4">
        <f t="shared" si="0"/>
        <v>57312466</v>
      </c>
    </row>
    <row r="13" spans="2:7" x14ac:dyDescent="0.25">
      <c r="B13" s="1" t="s">
        <v>13</v>
      </c>
      <c r="C13" s="17">
        <v>33400722</v>
      </c>
      <c r="D13" s="17">
        <v>843900</v>
      </c>
      <c r="E13" s="17">
        <f>18727621-D13</f>
        <v>17883721</v>
      </c>
      <c r="F13" s="8">
        <v>9978488</v>
      </c>
      <c r="G13" s="4">
        <f t="shared" si="0"/>
        <v>62106831</v>
      </c>
    </row>
    <row r="14" spans="2:7" x14ac:dyDescent="0.25">
      <c r="B14" s="1" t="s">
        <v>14</v>
      </c>
      <c r="C14" s="17">
        <v>37344244</v>
      </c>
      <c r="D14" s="17">
        <v>1419700</v>
      </c>
      <c r="E14" s="17">
        <f>19865132-D14</f>
        <v>18445432</v>
      </c>
      <c r="F14" s="8">
        <v>7807276</v>
      </c>
      <c r="G14" s="4">
        <f t="shared" si="0"/>
        <v>65016652</v>
      </c>
    </row>
    <row r="15" spans="2:7" x14ac:dyDescent="0.25">
      <c r="B15" s="1" t="s">
        <v>15</v>
      </c>
      <c r="C15" s="17">
        <v>42192310</v>
      </c>
      <c r="D15" s="17">
        <v>610550</v>
      </c>
      <c r="E15" s="17">
        <f>15810960-D15</f>
        <v>15200410</v>
      </c>
      <c r="F15" s="8">
        <v>7886730</v>
      </c>
      <c r="G15" s="4">
        <f t="shared" si="0"/>
        <v>65890000</v>
      </c>
    </row>
    <row r="16" spans="2:7" x14ac:dyDescent="0.25">
      <c r="B16" s="1" t="s">
        <v>16</v>
      </c>
      <c r="C16" s="17">
        <v>34417760</v>
      </c>
      <c r="D16" s="17">
        <v>785750</v>
      </c>
      <c r="E16" s="17">
        <f>12166780-D16</f>
        <v>11381030</v>
      </c>
      <c r="F16" s="8">
        <v>7675025</v>
      </c>
      <c r="G16" s="4">
        <f t="shared" si="0"/>
        <v>54259565</v>
      </c>
    </row>
    <row r="18" spans="2:7" x14ac:dyDescent="0.25">
      <c r="B18">
        <v>2020</v>
      </c>
    </row>
    <row r="19" spans="2:7" x14ac:dyDescent="0.25">
      <c r="B19" s="1"/>
      <c r="C19" s="1" t="s">
        <v>0</v>
      </c>
      <c r="D19" s="1" t="s">
        <v>18</v>
      </c>
      <c r="E19" s="1" t="s">
        <v>1</v>
      </c>
      <c r="F19" s="1" t="s">
        <v>2</v>
      </c>
      <c r="G19" s="1" t="s">
        <v>3</v>
      </c>
    </row>
    <row r="20" spans="2:7" x14ac:dyDescent="0.25">
      <c r="B20" s="1" t="s">
        <v>5</v>
      </c>
      <c r="C20" s="8">
        <v>29433161</v>
      </c>
      <c r="D20" s="8">
        <v>943100</v>
      </c>
      <c r="E20" s="8">
        <v>14959604</v>
      </c>
      <c r="F20" s="8">
        <v>8076968</v>
      </c>
      <c r="G20" s="4">
        <f t="shared" ref="G20:G25" si="1">SUM(C20:F20)</f>
        <v>53412833</v>
      </c>
    </row>
    <row r="21" spans="2:7" x14ac:dyDescent="0.25">
      <c r="B21" s="1" t="s">
        <v>6</v>
      </c>
      <c r="C21" s="8">
        <v>25273362</v>
      </c>
      <c r="D21" s="8">
        <v>846950</v>
      </c>
      <c r="E21" s="8">
        <v>14972302</v>
      </c>
      <c r="F21" s="8">
        <v>6913088</v>
      </c>
      <c r="G21" s="4">
        <f t="shared" si="1"/>
        <v>48005702</v>
      </c>
    </row>
    <row r="22" spans="2:7" x14ac:dyDescent="0.25">
      <c r="B22" s="1" t="s">
        <v>7</v>
      </c>
      <c r="C22" s="8">
        <v>35508989</v>
      </c>
      <c r="D22" s="8">
        <v>1138500</v>
      </c>
      <c r="E22" s="8">
        <v>15365066</v>
      </c>
      <c r="F22" s="8">
        <v>7425101</v>
      </c>
      <c r="G22" s="4">
        <f t="shared" si="1"/>
        <v>59437656</v>
      </c>
    </row>
    <row r="23" spans="2:7" x14ac:dyDescent="0.25">
      <c r="B23" s="1" t="s">
        <v>8</v>
      </c>
      <c r="C23" s="8">
        <v>38432586</v>
      </c>
      <c r="D23" s="8">
        <v>1706850</v>
      </c>
      <c r="E23" s="8">
        <v>13836446</v>
      </c>
      <c r="F23" s="8">
        <v>2999396</v>
      </c>
      <c r="G23" s="4">
        <f t="shared" si="1"/>
        <v>56975278</v>
      </c>
    </row>
    <row r="24" spans="2:7" x14ac:dyDescent="0.25">
      <c r="B24" s="1" t="s">
        <v>9</v>
      </c>
      <c r="C24" s="8">
        <v>40478799</v>
      </c>
      <c r="D24" s="8">
        <v>1698500</v>
      </c>
      <c r="E24" s="8">
        <v>12771241</v>
      </c>
      <c r="F24" s="8">
        <v>3821135</v>
      </c>
      <c r="G24" s="4">
        <f t="shared" si="1"/>
        <v>58769675</v>
      </c>
    </row>
    <row r="25" spans="2:7" x14ac:dyDescent="0.25">
      <c r="B25" s="1" t="s">
        <v>10</v>
      </c>
      <c r="C25" s="8">
        <v>33387336</v>
      </c>
      <c r="D25" s="8">
        <v>1606450</v>
      </c>
      <c r="E25" s="8">
        <v>14361223</v>
      </c>
      <c r="F25" s="8">
        <v>3355145</v>
      </c>
      <c r="G25" s="4">
        <f t="shared" si="1"/>
        <v>52710154</v>
      </c>
    </row>
    <row r="30" spans="2:7" x14ac:dyDescent="0.25">
      <c r="C30" t="s">
        <v>0</v>
      </c>
      <c r="D30" t="s">
        <v>18</v>
      </c>
      <c r="E30" t="s">
        <v>1</v>
      </c>
      <c r="F30" t="s">
        <v>2</v>
      </c>
      <c r="G30" t="s">
        <v>3</v>
      </c>
    </row>
    <row r="31" spans="2:7" x14ac:dyDescent="0.25">
      <c r="B31" s="16">
        <v>43466</v>
      </c>
      <c r="C31" s="18">
        <f>C5/$G5</f>
        <v>0.62484532460071163</v>
      </c>
      <c r="D31" s="18">
        <f t="shared" ref="D31:G31" si="2">D5/$G5</f>
        <v>0</v>
      </c>
      <c r="E31" s="18">
        <f t="shared" si="2"/>
        <v>0.26003323596694811</v>
      </c>
      <c r="F31" s="18">
        <f t="shared" si="2"/>
        <v>0.11512143943234024</v>
      </c>
      <c r="G31" s="11">
        <f t="shared" si="2"/>
        <v>1</v>
      </c>
    </row>
    <row r="32" spans="2:7" x14ac:dyDescent="0.25">
      <c r="B32" s="16">
        <v>43497</v>
      </c>
      <c r="C32" s="18">
        <f t="shared" ref="C32:G32" si="3">C6/$G6</f>
        <v>0.49419957085655414</v>
      </c>
      <c r="D32" s="18">
        <f t="shared" si="3"/>
        <v>0</v>
      </c>
      <c r="E32" s="18">
        <f t="shared" si="3"/>
        <v>0.30997565933237492</v>
      </c>
      <c r="F32" s="18">
        <f t="shared" si="3"/>
        <v>0.19582476981107097</v>
      </c>
      <c r="G32" s="11">
        <f t="shared" si="3"/>
        <v>1</v>
      </c>
    </row>
    <row r="33" spans="2:7" x14ac:dyDescent="0.25">
      <c r="B33" s="16">
        <v>43525</v>
      </c>
      <c r="C33" s="18">
        <f t="shared" ref="C33:G33" si="4">C7/$G7</f>
        <v>0.54111856991270069</v>
      </c>
      <c r="D33" s="18">
        <f t="shared" si="4"/>
        <v>0</v>
      </c>
      <c r="E33" s="18">
        <f t="shared" si="4"/>
        <v>0.29690406106861578</v>
      </c>
      <c r="F33" s="18">
        <f t="shared" si="4"/>
        <v>0.16197736901868356</v>
      </c>
      <c r="G33" s="11">
        <f t="shared" si="4"/>
        <v>1</v>
      </c>
    </row>
    <row r="34" spans="2:7" x14ac:dyDescent="0.25">
      <c r="B34" s="16">
        <v>43556</v>
      </c>
      <c r="C34" s="18">
        <f t="shared" ref="C34:G34" si="5">C8/$G8</f>
        <v>0.59689074205876713</v>
      </c>
      <c r="D34" s="18">
        <f t="shared" si="5"/>
        <v>0</v>
      </c>
      <c r="E34" s="18">
        <f t="shared" si="5"/>
        <v>0.26784017548232653</v>
      </c>
      <c r="F34" s="18">
        <f t="shared" si="5"/>
        <v>0.13526908245890634</v>
      </c>
      <c r="G34" s="11">
        <f t="shared" si="5"/>
        <v>1</v>
      </c>
    </row>
    <row r="35" spans="2:7" x14ac:dyDescent="0.25">
      <c r="B35" s="16">
        <v>43586</v>
      </c>
      <c r="C35" s="18">
        <f t="shared" ref="C35:G35" si="6">C9/$G9</f>
        <v>0.59449088119211446</v>
      </c>
      <c r="D35" s="18">
        <f t="shared" si="6"/>
        <v>2.8686539810105258E-4</v>
      </c>
      <c r="E35" s="18">
        <f t="shared" si="6"/>
        <v>0.27436942289028482</v>
      </c>
      <c r="F35" s="18">
        <f t="shared" si="6"/>
        <v>0.1308528305194997</v>
      </c>
      <c r="G35" s="11">
        <f t="shared" si="6"/>
        <v>1</v>
      </c>
    </row>
    <row r="36" spans="2:7" x14ac:dyDescent="0.25">
      <c r="B36" s="16">
        <v>43617</v>
      </c>
      <c r="C36" s="18">
        <f t="shared" ref="C36:G36" si="7">C10/$G10</f>
        <v>0.51810442293731018</v>
      </c>
      <c r="D36" s="18">
        <f t="shared" si="7"/>
        <v>1.3506603381905742E-2</v>
      </c>
      <c r="E36" s="18">
        <f t="shared" si="7"/>
        <v>0.29418415470235326</v>
      </c>
      <c r="F36" s="18">
        <f t="shared" si="7"/>
        <v>0.17420481897843082</v>
      </c>
      <c r="G36" s="11">
        <f t="shared" si="7"/>
        <v>1</v>
      </c>
    </row>
    <row r="37" spans="2:7" x14ac:dyDescent="0.25">
      <c r="B37" s="16">
        <v>43647</v>
      </c>
      <c r="C37" s="18">
        <f t="shared" ref="C37:G37" si="8">C11/$G11</f>
        <v>0.56621621305190795</v>
      </c>
      <c r="D37" s="18">
        <f t="shared" si="8"/>
        <v>2.105761585458003E-2</v>
      </c>
      <c r="E37" s="18">
        <f t="shared" si="8"/>
        <v>0.29933776349457675</v>
      </c>
      <c r="F37" s="18">
        <f t="shared" si="8"/>
        <v>0.11338840759893534</v>
      </c>
      <c r="G37" s="11">
        <f t="shared" si="8"/>
        <v>1</v>
      </c>
    </row>
    <row r="38" spans="2:7" x14ac:dyDescent="0.25">
      <c r="B38" s="16">
        <v>43678</v>
      </c>
      <c r="C38" s="18">
        <f t="shared" ref="C38:G38" si="9">C12/$G12</f>
        <v>0.56690701461005011</v>
      </c>
      <c r="D38" s="18">
        <f t="shared" si="9"/>
        <v>1.2850607405376694E-2</v>
      </c>
      <c r="E38" s="18">
        <f t="shared" si="9"/>
        <v>0.30076144341791189</v>
      </c>
      <c r="F38" s="18">
        <f t="shared" si="9"/>
        <v>0.1194809345666613</v>
      </c>
      <c r="G38" s="11">
        <f t="shared" si="9"/>
        <v>1</v>
      </c>
    </row>
    <row r="39" spans="2:7" x14ac:dyDescent="0.25">
      <c r="B39" s="16">
        <v>43709</v>
      </c>
      <c r="C39" s="18">
        <f t="shared" ref="C39:G39" si="10">C13/$G13</f>
        <v>0.53779465901262935</v>
      </c>
      <c r="D39" s="18">
        <f t="shared" si="10"/>
        <v>1.358787731417177E-2</v>
      </c>
      <c r="E39" s="18">
        <f t="shared" si="10"/>
        <v>0.28795095019419037</v>
      </c>
      <c r="F39" s="18">
        <f t="shared" si="10"/>
        <v>0.16066651347900845</v>
      </c>
      <c r="G39" s="11">
        <f t="shared" si="10"/>
        <v>1</v>
      </c>
    </row>
    <row r="40" spans="2:7" x14ac:dyDescent="0.25">
      <c r="B40" s="16">
        <v>43739</v>
      </c>
      <c r="C40" s="18">
        <f t="shared" ref="C40:G40" si="11">C14/$G14</f>
        <v>0.57437968353092062</v>
      </c>
      <c r="D40" s="18">
        <f t="shared" si="11"/>
        <v>2.1835944428513485E-2</v>
      </c>
      <c r="E40" s="18">
        <f t="shared" si="11"/>
        <v>0.28370319652879084</v>
      </c>
      <c r="F40" s="18">
        <f t="shared" si="11"/>
        <v>0.12008117551177505</v>
      </c>
      <c r="G40" s="11">
        <f t="shared" si="11"/>
        <v>1</v>
      </c>
    </row>
    <row r="41" spans="2:7" x14ac:dyDescent="0.25">
      <c r="B41" s="16">
        <v>43770</v>
      </c>
      <c r="C41" s="18">
        <f t="shared" ref="C41:G41" si="12">C15/$G15</f>
        <v>0.64034466535134316</v>
      </c>
      <c r="D41" s="18">
        <f t="shared" si="12"/>
        <v>9.2662012444984058E-3</v>
      </c>
      <c r="E41" s="18">
        <f t="shared" si="12"/>
        <v>0.23069373197753831</v>
      </c>
      <c r="F41" s="18">
        <f t="shared" si="12"/>
        <v>0.11969540142662012</v>
      </c>
      <c r="G41" s="11">
        <f t="shared" si="12"/>
        <v>1</v>
      </c>
    </row>
    <row r="42" spans="2:7" x14ac:dyDescent="0.25">
      <c r="B42" s="16">
        <v>43800</v>
      </c>
      <c r="C42" s="18">
        <f t="shared" ref="C42:G42" si="13">C16/$G16</f>
        <v>0.63431691721081807</v>
      </c>
      <c r="D42" s="18">
        <f t="shared" si="13"/>
        <v>1.448131771789914E-2</v>
      </c>
      <c r="E42" s="18">
        <f t="shared" si="13"/>
        <v>0.20975158942022482</v>
      </c>
      <c r="F42" s="18">
        <f t="shared" si="13"/>
        <v>0.14145017565105802</v>
      </c>
      <c r="G42" s="11">
        <f t="shared" si="13"/>
        <v>1</v>
      </c>
    </row>
    <row r="43" spans="2:7" x14ac:dyDescent="0.25">
      <c r="B43" s="16">
        <v>43831</v>
      </c>
      <c r="C43" s="18">
        <f>C20/$G20</f>
        <v>0.55105036274709485</v>
      </c>
      <c r="D43" s="18">
        <f t="shared" ref="D43:G43" si="14">D20/$G20</f>
        <v>1.7656805434753856E-2</v>
      </c>
      <c r="E43" s="18">
        <f t="shared" si="14"/>
        <v>0.2800750898197068</v>
      </c>
      <c r="F43" s="18">
        <f t="shared" si="14"/>
        <v>0.15121774199844445</v>
      </c>
      <c r="G43" s="11">
        <f t="shared" si="14"/>
        <v>1</v>
      </c>
    </row>
    <row r="44" spans="2:7" x14ac:dyDescent="0.25">
      <c r="B44" s="16">
        <v>43862</v>
      </c>
      <c r="C44" s="18">
        <f t="shared" ref="C44:G44" si="15">C21/$G21</f>
        <v>0.52646583524598811</v>
      </c>
      <c r="D44" s="18">
        <f t="shared" si="15"/>
        <v>1.7642695861420796E-2</v>
      </c>
      <c r="E44" s="18">
        <f t="shared" si="15"/>
        <v>0.31188590888640688</v>
      </c>
      <c r="F44" s="18">
        <f t="shared" si="15"/>
        <v>0.14400556000618425</v>
      </c>
      <c r="G44" s="11">
        <f t="shared" si="15"/>
        <v>1</v>
      </c>
    </row>
    <row r="45" spans="2:7" x14ac:dyDescent="0.25">
      <c r="B45" s="16">
        <v>43891</v>
      </c>
      <c r="C45" s="18">
        <f t="shared" ref="C45:G45" si="16">C22/$G22</f>
        <v>0.59741570226120622</v>
      </c>
      <c r="D45" s="18">
        <f t="shared" si="16"/>
        <v>1.9154523859420028E-2</v>
      </c>
      <c r="E45" s="18">
        <f t="shared" si="16"/>
        <v>0.25850726684107461</v>
      </c>
      <c r="F45" s="18">
        <f t="shared" si="16"/>
        <v>0.12492250703829909</v>
      </c>
      <c r="G45" s="11">
        <f t="shared" si="16"/>
        <v>1</v>
      </c>
    </row>
    <row r="46" spans="2:7" x14ac:dyDescent="0.25">
      <c r="B46" s="16">
        <v>43922</v>
      </c>
      <c r="C46" s="18">
        <f t="shared" ref="C46:G46" si="17">C23/$G23</f>
        <v>0.67454845942129493</v>
      </c>
      <c r="D46" s="18">
        <f t="shared" si="17"/>
        <v>2.9957730087775965E-2</v>
      </c>
      <c r="E46" s="18">
        <f t="shared" si="17"/>
        <v>0.24284999539624888</v>
      </c>
      <c r="F46" s="18">
        <f t="shared" si="17"/>
        <v>5.2643815094680191E-2</v>
      </c>
      <c r="G46" s="11">
        <f t="shared" si="17"/>
        <v>1</v>
      </c>
    </row>
    <row r="47" spans="2:7" x14ac:dyDescent="0.25">
      <c r="B47" s="16">
        <v>43952</v>
      </c>
      <c r="C47" s="18">
        <f t="shared" ref="C47:G47" si="18">C24/$G24</f>
        <v>0.68877016930925683</v>
      </c>
      <c r="D47" s="18">
        <f t="shared" si="18"/>
        <v>2.8900959550992922E-2</v>
      </c>
      <c r="E47" s="18">
        <f t="shared" si="18"/>
        <v>0.21731004978332788</v>
      </c>
      <c r="F47" s="18">
        <f t="shared" si="18"/>
        <v>6.5018821356422341E-2</v>
      </c>
      <c r="G47" s="11">
        <f t="shared" si="18"/>
        <v>1</v>
      </c>
    </row>
    <row r="48" spans="2:7" x14ac:dyDescent="0.25">
      <c r="B48" s="16">
        <v>43983</v>
      </c>
      <c r="C48" s="18">
        <f t="shared" ref="C48:G48" si="19">C25/$G25</f>
        <v>0.63341374415259721</v>
      </c>
      <c r="D48" s="18">
        <f t="shared" si="19"/>
        <v>3.0477050019622406E-2</v>
      </c>
      <c r="E48" s="18">
        <f t="shared" si="19"/>
        <v>0.27245647963768044</v>
      </c>
      <c r="F48" s="18">
        <f t="shared" si="19"/>
        <v>6.3652726190099915E-2</v>
      </c>
      <c r="G48" s="11">
        <f t="shared" si="19"/>
        <v>1</v>
      </c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Draft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khadi</dc:creator>
  <cp:lastModifiedBy>Lauriane</cp:lastModifiedBy>
  <dcterms:created xsi:type="dcterms:W3CDTF">2020-07-08T11:21:26Z</dcterms:created>
  <dcterms:modified xsi:type="dcterms:W3CDTF">2020-11-05T11:29:35Z</dcterms:modified>
</cp:coreProperties>
</file>